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entley-my.sharepoint.com/personal/richard_witasse_bentley_com/Documents/Desktop/NAM Virtuosity campaign/Sheet Pile wall/"/>
    </mc:Choice>
  </mc:AlternateContent>
  <xr:revisionPtr revIDLastSave="71" documentId="8_{C8913EF8-0B19-48B0-AED1-C143E47129CD}" xr6:coauthVersionLast="47" xr6:coauthVersionMax="47" xr10:uidLastSave="{A7381ABE-4405-4ABC-A05A-C57F33AB1E16}"/>
  <bookViews>
    <workbookView xWindow="-120" yWindow="-120" windowWidth="29040" windowHeight="16440" activeTab="1" xr2:uid="{6940A89A-63F0-4F8A-9AFA-BC549FD9987A}"/>
  </bookViews>
  <sheets>
    <sheet name="Backfill - Dynamic" sheetId="4" r:id="rId1"/>
    <sheet name="Weathered silstone - Dynamic" sheetId="1" r:id="rId2"/>
  </sheets>
  <calcPr calcId="191029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1" l="1"/>
  <c r="X23" i="4"/>
  <c r="J5" i="4"/>
  <c r="X20" i="4"/>
  <c r="X19" i="4"/>
  <c r="X17" i="4"/>
  <c r="J12" i="4"/>
  <c r="J1" i="4" l="1"/>
  <c r="J11" i="4" s="1"/>
  <c r="Q3" i="4"/>
  <c r="J5" i="1"/>
  <c r="J11" i="1"/>
  <c r="N4" i="4"/>
  <c r="N3" i="4"/>
  <c r="M3" i="4"/>
  <c r="L4" i="4"/>
  <c r="P4" i="4"/>
  <c r="M4" i="4"/>
  <c r="B5" i="4"/>
  <c r="B7" i="4"/>
  <c r="B9" i="4"/>
  <c r="B11" i="4"/>
  <c r="B13" i="4"/>
  <c r="B6" i="4"/>
  <c r="B8" i="4"/>
  <c r="B10" i="4"/>
  <c r="B12" i="4"/>
  <c r="Q36" i="1"/>
  <c r="L4" i="1"/>
  <c r="N4" i="1"/>
  <c r="M4" i="1"/>
  <c r="M3" i="1"/>
  <c r="B5" i="1"/>
  <c r="B7" i="1"/>
  <c r="B9" i="1"/>
  <c r="B11" i="1"/>
  <c r="B13" i="1"/>
  <c r="B6" i="1"/>
  <c r="B8" i="1"/>
  <c r="B10" i="1"/>
  <c r="B12" i="1"/>
  <c r="N3" i="1"/>
  <c r="L5" i="4"/>
  <c r="L6" i="4"/>
  <c r="N5" i="4"/>
  <c r="M5" i="4"/>
  <c r="P3" i="4"/>
  <c r="P5" i="4"/>
  <c r="N6" i="4"/>
  <c r="M6" i="4"/>
  <c r="L7" i="4"/>
  <c r="P7" i="4"/>
  <c r="N7" i="4"/>
  <c r="M7" i="4"/>
  <c r="L8" i="4"/>
  <c r="N8" i="4"/>
  <c r="Q7" i="4"/>
  <c r="Q8" i="4"/>
  <c r="Q5" i="4"/>
  <c r="Q4" i="4"/>
  <c r="J7" i="4"/>
  <c r="J6" i="4"/>
  <c r="L9" i="4"/>
  <c r="M8" i="4"/>
  <c r="P8" i="4"/>
  <c r="Q6" i="4"/>
  <c r="P6" i="4"/>
  <c r="L5" i="1"/>
  <c r="Q9" i="4"/>
  <c r="M9" i="4"/>
  <c r="N9" i="4"/>
  <c r="L10" i="4"/>
  <c r="P9" i="4"/>
  <c r="L6" i="1"/>
  <c r="N5" i="1"/>
  <c r="M5" i="1"/>
  <c r="M6" i="1"/>
  <c r="N6" i="1"/>
  <c r="L7" i="1"/>
  <c r="N10" i="4"/>
  <c r="L11" i="4"/>
  <c r="Q10" i="4"/>
  <c r="P10" i="4"/>
  <c r="M10" i="4"/>
  <c r="N11" i="4"/>
  <c r="P11" i="4"/>
  <c r="Q11" i="4"/>
  <c r="M11" i="4"/>
  <c r="L12" i="4"/>
  <c r="N7" i="1"/>
  <c r="M7" i="1"/>
  <c r="L8" i="1"/>
  <c r="L9" i="1"/>
  <c r="N8" i="1"/>
  <c r="M8" i="1"/>
  <c r="L13" i="4"/>
  <c r="N12" i="4"/>
  <c r="M12" i="4"/>
  <c r="Q12" i="4"/>
  <c r="P12" i="4"/>
  <c r="M13" i="4"/>
  <c r="P13" i="4"/>
  <c r="N13" i="4"/>
  <c r="L14" i="4"/>
  <c r="Q13" i="4"/>
  <c r="L10" i="1"/>
  <c r="M9" i="1"/>
  <c r="N9" i="1"/>
  <c r="L11" i="1"/>
  <c r="M10" i="1"/>
  <c r="N10" i="1"/>
  <c r="L15" i="4"/>
  <c r="Q14" i="4"/>
  <c r="P14" i="4"/>
  <c r="M14" i="4"/>
  <c r="N14" i="4"/>
  <c r="N15" i="4"/>
  <c r="P15" i="4"/>
  <c r="M15" i="4"/>
  <c r="L16" i="4"/>
  <c r="Q15" i="4"/>
  <c r="L12" i="1"/>
  <c r="M11" i="1"/>
  <c r="N11" i="1"/>
  <c r="L17" i="4"/>
  <c r="Q16" i="4"/>
  <c r="N16" i="4"/>
  <c r="M16" i="4"/>
  <c r="P16" i="4"/>
  <c r="N12" i="1"/>
  <c r="M12" i="1"/>
  <c r="L13" i="1"/>
  <c r="L18" i="4"/>
  <c r="P17" i="4"/>
  <c r="Q17" i="4"/>
  <c r="N17" i="4"/>
  <c r="M17" i="4"/>
  <c r="N13" i="1"/>
  <c r="L14" i="1"/>
  <c r="M13" i="1"/>
  <c r="N14" i="1"/>
  <c r="M14" i="1"/>
  <c r="L15" i="1"/>
  <c r="L19" i="4"/>
  <c r="P18" i="4"/>
  <c r="N18" i="4"/>
  <c r="Q18" i="4"/>
  <c r="M18" i="4"/>
  <c r="L20" i="4"/>
  <c r="N19" i="4"/>
  <c r="M19" i="4"/>
  <c r="Q19" i="4"/>
  <c r="P19" i="4"/>
  <c r="N15" i="1"/>
  <c r="M15" i="1"/>
  <c r="L16" i="1"/>
  <c r="N16" i="1"/>
  <c r="M16" i="1"/>
  <c r="L17" i="1"/>
  <c r="Q20" i="4"/>
  <c r="L21" i="4"/>
  <c r="M20" i="4"/>
  <c r="N20" i="4"/>
  <c r="P20" i="4"/>
  <c r="N21" i="4"/>
  <c r="M21" i="4"/>
  <c r="P21" i="4"/>
  <c r="Q21" i="4"/>
  <c r="L22" i="4"/>
  <c r="L18" i="1"/>
  <c r="N17" i="1"/>
  <c r="M17" i="1"/>
  <c r="L19" i="1"/>
  <c r="M18" i="1"/>
  <c r="N18" i="1"/>
  <c r="P22" i="4"/>
  <c r="Q22" i="4"/>
  <c r="N22" i="4"/>
  <c r="L23" i="4"/>
  <c r="M22" i="4"/>
  <c r="P23" i="4"/>
  <c r="N23" i="4"/>
  <c r="L24" i="4"/>
  <c r="Q23" i="4"/>
  <c r="M23" i="4"/>
  <c r="M19" i="1"/>
  <c r="L20" i="1"/>
  <c r="N19" i="1"/>
  <c r="M24" i="4"/>
  <c r="L25" i="4"/>
  <c r="Q24" i="4"/>
  <c r="P24" i="4"/>
  <c r="N24" i="4"/>
  <c r="L21" i="1"/>
  <c r="N20" i="1"/>
  <c r="M20" i="1"/>
  <c r="L26" i="4"/>
  <c r="Q25" i="4"/>
  <c r="P25" i="4"/>
  <c r="M25" i="4"/>
  <c r="N25" i="4"/>
  <c r="L22" i="1"/>
  <c r="N21" i="1"/>
  <c r="M21" i="1"/>
  <c r="L23" i="1"/>
  <c r="M22" i="1"/>
  <c r="N22" i="1"/>
  <c r="N26" i="4"/>
  <c r="P26" i="4"/>
  <c r="Q26" i="4"/>
  <c r="L27" i="4"/>
  <c r="M26" i="4"/>
  <c r="N27" i="4"/>
  <c r="P27" i="4"/>
  <c r="L28" i="4"/>
  <c r="M27" i="4"/>
  <c r="Q27" i="4"/>
  <c r="M23" i="1"/>
  <c r="L24" i="1"/>
  <c r="N23" i="1"/>
  <c r="L25" i="1"/>
  <c r="M24" i="1"/>
  <c r="N24" i="1"/>
  <c r="M28" i="4"/>
  <c r="N28" i="4"/>
  <c r="L29" i="4"/>
  <c r="P28" i="4"/>
  <c r="Q28" i="4"/>
  <c r="M29" i="4"/>
  <c r="Q29" i="4"/>
  <c r="N29" i="4"/>
  <c r="P29" i="4"/>
  <c r="L30" i="4"/>
  <c r="M25" i="1"/>
  <c r="L26" i="1"/>
  <c r="N25" i="1"/>
  <c r="N26" i="1"/>
  <c r="L27" i="1"/>
  <c r="M26" i="1"/>
  <c r="N30" i="4"/>
  <c r="Q30" i="4"/>
  <c r="P30" i="4"/>
  <c r="M30" i="4"/>
  <c r="L31" i="4"/>
  <c r="L28" i="1"/>
  <c r="N27" i="1"/>
  <c r="M27" i="1"/>
  <c r="N31" i="4"/>
  <c r="L32" i="4"/>
  <c r="M31" i="4"/>
  <c r="Q31" i="4"/>
  <c r="P31" i="4"/>
  <c r="M32" i="4"/>
  <c r="L33" i="4"/>
  <c r="P32" i="4"/>
  <c r="Q32" i="4"/>
  <c r="N32" i="4"/>
  <c r="N28" i="1"/>
  <c r="M28" i="1"/>
  <c r="L29" i="1"/>
  <c r="N29" i="1"/>
  <c r="M29" i="1"/>
  <c r="L30" i="1"/>
  <c r="M33" i="4"/>
  <c r="Q33" i="4"/>
  <c r="N33" i="4"/>
  <c r="L34" i="4"/>
  <c r="P33" i="4"/>
  <c r="N30" i="1"/>
  <c r="L31" i="1"/>
  <c r="M30" i="1"/>
  <c r="L35" i="4"/>
  <c r="Q34" i="4"/>
  <c r="P34" i="4"/>
  <c r="M34" i="4"/>
  <c r="N34" i="4"/>
  <c r="N31" i="1"/>
  <c r="L32" i="1"/>
  <c r="M31" i="1"/>
  <c r="M35" i="4"/>
  <c r="L36" i="4"/>
  <c r="N35" i="4"/>
  <c r="P35" i="4"/>
  <c r="Q35" i="4"/>
  <c r="Q36" i="4"/>
  <c r="L37" i="4"/>
  <c r="N36" i="4"/>
  <c r="P36" i="4"/>
  <c r="M36" i="4"/>
  <c r="L33" i="1"/>
  <c r="M32" i="1"/>
  <c r="N32" i="1"/>
  <c r="N37" i="4"/>
  <c r="M37" i="4"/>
  <c r="P37" i="4"/>
  <c r="Q37" i="4"/>
  <c r="L38" i="4"/>
  <c r="N33" i="1"/>
  <c r="M33" i="1"/>
  <c r="L34" i="1"/>
  <c r="L35" i="1"/>
  <c r="N34" i="1"/>
  <c r="M34" i="1"/>
  <c r="M38" i="4"/>
  <c r="P38" i="4"/>
  <c r="Q38" i="4"/>
  <c r="N38" i="4"/>
  <c r="L39" i="4"/>
  <c r="P39" i="4"/>
  <c r="N39" i="4"/>
  <c r="L40" i="4"/>
  <c r="M39" i="4"/>
  <c r="Q39" i="4"/>
  <c r="N35" i="1"/>
  <c r="M35" i="1"/>
  <c r="L36" i="1"/>
  <c r="L37" i="1"/>
  <c r="M36" i="1"/>
  <c r="N36" i="1"/>
  <c r="L41" i="4"/>
  <c r="M40" i="4"/>
  <c r="N40" i="4"/>
  <c r="Q40" i="4"/>
  <c r="P40" i="4"/>
  <c r="N37" i="1"/>
  <c r="M37" i="1"/>
  <c r="L38" i="1"/>
  <c r="M41" i="4"/>
  <c r="Q41" i="4"/>
  <c r="P41" i="4"/>
  <c r="N41" i="4"/>
  <c r="L42" i="4"/>
  <c r="M42" i="4"/>
  <c r="N42" i="4"/>
  <c r="Q42" i="4"/>
  <c r="P42" i="4"/>
  <c r="L43" i="4"/>
  <c r="N38" i="1"/>
  <c r="M38" i="1"/>
  <c r="L39" i="1"/>
  <c r="M39" i="1"/>
  <c r="N39" i="1"/>
  <c r="L40" i="1"/>
  <c r="M43" i="4"/>
  <c r="N43" i="4"/>
  <c r="Q43" i="4"/>
  <c r="L44" i="4"/>
  <c r="P43" i="4"/>
  <c r="L45" i="4"/>
  <c r="M44" i="4"/>
  <c r="Q44" i="4"/>
  <c r="N44" i="4"/>
  <c r="P44" i="4"/>
  <c r="L41" i="1"/>
  <c r="M40" i="1"/>
  <c r="N40" i="1"/>
  <c r="L42" i="1"/>
  <c r="N41" i="1"/>
  <c r="M41" i="1"/>
  <c r="M45" i="4"/>
  <c r="P45" i="4"/>
  <c r="N45" i="4"/>
  <c r="L46" i="4"/>
  <c r="Q45" i="4"/>
  <c r="L47" i="4"/>
  <c r="P46" i="4"/>
  <c r="Q46" i="4"/>
  <c r="N46" i="4"/>
  <c r="M46" i="4"/>
  <c r="L43" i="1"/>
  <c r="M42" i="1"/>
  <c r="N42" i="1"/>
  <c r="N43" i="1"/>
  <c r="M43" i="1"/>
  <c r="L44" i="1"/>
  <c r="M47" i="4"/>
  <c r="N47" i="4"/>
  <c r="Q47" i="4"/>
  <c r="P47" i="4"/>
  <c r="L48" i="4"/>
  <c r="L49" i="4"/>
  <c r="M48" i="4"/>
  <c r="P48" i="4"/>
  <c r="Q48" i="4"/>
  <c r="N48" i="4"/>
  <c r="N44" i="1"/>
  <c r="M44" i="1"/>
  <c r="L45" i="1"/>
  <c r="N45" i="1"/>
  <c r="L46" i="1"/>
  <c r="M45" i="1"/>
  <c r="P49" i="4"/>
  <c r="Q49" i="4"/>
  <c r="M49" i="4"/>
  <c r="L50" i="4"/>
  <c r="N49" i="4"/>
  <c r="M50" i="4"/>
  <c r="L51" i="4"/>
  <c r="P50" i="4"/>
  <c r="Q50" i="4"/>
  <c r="N50" i="4"/>
  <c r="N46" i="1"/>
  <c r="M46" i="1"/>
  <c r="L47" i="1"/>
  <c r="L52" i="4"/>
  <c r="M51" i="4"/>
  <c r="N51" i="4"/>
  <c r="P51" i="4"/>
  <c r="Q51" i="4"/>
  <c r="L48" i="1"/>
  <c r="M47" i="1"/>
  <c r="N47" i="1"/>
  <c r="L49" i="1"/>
  <c r="M48" i="1"/>
  <c r="N48" i="1"/>
  <c r="Q52" i="4"/>
  <c r="M52" i="4"/>
  <c r="P52" i="4"/>
  <c r="L53" i="4"/>
  <c r="N52" i="4"/>
  <c r="N53" i="4"/>
  <c r="M53" i="4"/>
  <c r="Q53" i="4"/>
  <c r="P53" i="4"/>
  <c r="L54" i="4"/>
  <c r="M49" i="1"/>
  <c r="L50" i="1"/>
  <c r="N49" i="1"/>
  <c r="L51" i="1"/>
  <c r="M50" i="1"/>
  <c r="N50" i="1"/>
  <c r="L55" i="4"/>
  <c r="M54" i="4"/>
  <c r="P54" i="4"/>
  <c r="Q54" i="4"/>
  <c r="N54" i="4"/>
  <c r="L56" i="4"/>
  <c r="M55" i="4"/>
  <c r="N55" i="4"/>
  <c r="P55" i="4"/>
  <c r="Q55" i="4"/>
  <c r="M51" i="1"/>
  <c r="N51" i="1"/>
  <c r="L52" i="1"/>
  <c r="L53" i="1"/>
  <c r="M52" i="1"/>
  <c r="N52" i="1"/>
  <c r="Q56" i="4"/>
  <c r="L57" i="4"/>
  <c r="N56" i="4"/>
  <c r="P56" i="4"/>
  <c r="M56" i="4"/>
  <c r="L58" i="4"/>
  <c r="P57" i="4"/>
  <c r="M57" i="4"/>
  <c r="N57" i="4"/>
  <c r="Q57" i="4"/>
  <c r="L54" i="1"/>
  <c r="N53" i="1"/>
  <c r="M53" i="1"/>
  <c r="N54" i="1"/>
  <c r="M54" i="1"/>
  <c r="L55" i="1"/>
  <c r="L59" i="4"/>
  <c r="M58" i="4"/>
  <c r="N58" i="4"/>
  <c r="Q58" i="4"/>
  <c r="P58" i="4"/>
  <c r="L60" i="4"/>
  <c r="M59" i="4"/>
  <c r="Q59" i="4"/>
  <c r="N59" i="4"/>
  <c r="P59" i="4"/>
  <c r="N55" i="1"/>
  <c r="L56" i="1"/>
  <c r="M55" i="1"/>
  <c r="L57" i="1"/>
  <c r="M56" i="1"/>
  <c r="N56" i="1"/>
  <c r="P60" i="4"/>
  <c r="Q60" i="4"/>
  <c r="N60" i="4"/>
  <c r="L61" i="4"/>
  <c r="M60" i="4"/>
  <c r="L62" i="4"/>
  <c r="M61" i="4"/>
  <c r="Q61" i="4"/>
  <c r="P61" i="4"/>
  <c r="N61" i="4"/>
  <c r="N57" i="1"/>
  <c r="L58" i="1"/>
  <c r="M57" i="1"/>
  <c r="N58" i="1"/>
  <c r="M58" i="1"/>
  <c r="L59" i="1"/>
  <c r="L63" i="4"/>
  <c r="N62" i="4"/>
  <c r="P62" i="4"/>
  <c r="Q62" i="4"/>
  <c r="M62" i="4"/>
  <c r="L60" i="1"/>
  <c r="M59" i="1"/>
  <c r="N59" i="1"/>
  <c r="M63" i="4"/>
  <c r="Q63" i="4"/>
  <c r="P63" i="4"/>
  <c r="L64" i="4"/>
  <c r="N63" i="4"/>
  <c r="L65" i="4"/>
  <c r="P64" i="4"/>
  <c r="Q64" i="4"/>
  <c r="N64" i="4"/>
  <c r="M64" i="4"/>
  <c r="N60" i="1"/>
  <c r="L61" i="1"/>
  <c r="M60" i="1"/>
  <c r="N61" i="1"/>
  <c r="L62" i="1"/>
  <c r="M61" i="1"/>
  <c r="M65" i="4"/>
  <c r="N65" i="4"/>
  <c r="Q65" i="4"/>
  <c r="P65" i="4"/>
  <c r="L66" i="4"/>
  <c r="N62" i="1"/>
  <c r="L63" i="1"/>
  <c r="M62" i="1"/>
  <c r="M66" i="4"/>
  <c r="P66" i="4"/>
  <c r="N66" i="4"/>
  <c r="L67" i="4"/>
  <c r="Q66" i="4"/>
  <c r="Q67" i="4"/>
  <c r="P67" i="4"/>
  <c r="M67" i="4"/>
  <c r="N67" i="4"/>
  <c r="L68" i="4"/>
  <c r="M63" i="1"/>
  <c r="N63" i="1"/>
  <c r="L64" i="1"/>
  <c r="M64" i="1"/>
  <c r="L65" i="1"/>
  <c r="N64" i="1"/>
  <c r="L69" i="4"/>
  <c r="M68" i="4"/>
  <c r="P68" i="4"/>
  <c r="N68" i="4"/>
  <c r="Q68" i="4"/>
  <c r="N69" i="4"/>
  <c r="Q69" i="4"/>
  <c r="P69" i="4"/>
  <c r="M69" i="4"/>
  <c r="L70" i="4"/>
  <c r="L66" i="1"/>
  <c r="N65" i="1"/>
  <c r="M65" i="1"/>
  <c r="Q70" i="4"/>
  <c r="M70" i="4"/>
  <c r="N70" i="4"/>
  <c r="L71" i="4"/>
  <c r="P70" i="4"/>
  <c r="L67" i="1"/>
  <c r="N66" i="1"/>
  <c r="M66" i="1"/>
  <c r="M67" i="1"/>
  <c r="L68" i="1"/>
  <c r="N67" i="1"/>
  <c r="N71" i="4"/>
  <c r="L72" i="4"/>
  <c r="Q71" i="4"/>
  <c r="M71" i="4"/>
  <c r="P71" i="4"/>
  <c r="Q72" i="4"/>
  <c r="L73" i="4"/>
  <c r="N72" i="4"/>
  <c r="M72" i="4"/>
  <c r="P72" i="4"/>
  <c r="L69" i="1"/>
  <c r="M68" i="1"/>
  <c r="N68" i="1"/>
  <c r="M69" i="1"/>
  <c r="L70" i="1"/>
  <c r="N69" i="1"/>
  <c r="M73" i="4"/>
  <c r="N73" i="4"/>
  <c r="P73" i="4"/>
  <c r="L74" i="4"/>
  <c r="Q73" i="4"/>
  <c r="P74" i="4"/>
  <c r="N74" i="4"/>
  <c r="L75" i="4"/>
  <c r="Q74" i="4"/>
  <c r="M74" i="4"/>
  <c r="M70" i="1"/>
  <c r="L71" i="1"/>
  <c r="N70" i="1"/>
  <c r="M75" i="4"/>
  <c r="Q75" i="4"/>
  <c r="L76" i="4"/>
  <c r="P75" i="4"/>
  <c r="N75" i="4"/>
  <c r="N71" i="1"/>
  <c r="M71" i="1"/>
  <c r="L72" i="1"/>
  <c r="L73" i="1"/>
  <c r="M72" i="1"/>
  <c r="N72" i="1"/>
  <c r="P76" i="4"/>
  <c r="N76" i="4"/>
  <c r="M76" i="4"/>
  <c r="Q76" i="4"/>
  <c r="L77" i="4"/>
  <c r="M77" i="4"/>
  <c r="L78" i="4"/>
  <c r="Q77" i="4"/>
  <c r="P77" i="4"/>
  <c r="N77" i="4"/>
  <c r="N73" i="1"/>
  <c r="M73" i="1"/>
  <c r="L74" i="1"/>
  <c r="N74" i="1"/>
  <c r="M74" i="1"/>
  <c r="L75" i="1"/>
  <c r="P78" i="4"/>
  <c r="Q78" i="4"/>
  <c r="N78" i="4"/>
  <c r="M78" i="4"/>
  <c r="L79" i="4"/>
  <c r="N79" i="4"/>
  <c r="P79" i="4"/>
  <c r="Q79" i="4"/>
  <c r="L80" i="4"/>
  <c r="M79" i="4"/>
  <c r="N75" i="1"/>
  <c r="M75" i="1"/>
  <c r="L76" i="1"/>
  <c r="N76" i="1"/>
  <c r="L77" i="1"/>
  <c r="M76" i="1"/>
  <c r="L81" i="4"/>
  <c r="P80" i="4"/>
  <c r="Q80" i="4"/>
  <c r="N80" i="4"/>
  <c r="M80" i="4"/>
  <c r="M81" i="4"/>
  <c r="N81" i="4"/>
  <c r="P81" i="4"/>
  <c r="L82" i="4"/>
  <c r="Q81" i="4"/>
  <c r="N77" i="1"/>
  <c r="L78" i="1"/>
  <c r="M77" i="1"/>
  <c r="N78" i="1"/>
  <c r="M78" i="1"/>
  <c r="L79" i="1"/>
  <c r="Q82" i="4"/>
  <c r="L83" i="4"/>
  <c r="M82" i="4"/>
  <c r="P82" i="4"/>
  <c r="N82" i="4"/>
  <c r="Q83" i="4"/>
  <c r="N83" i="4"/>
  <c r="M83" i="4"/>
  <c r="P83" i="4"/>
  <c r="L84" i="4"/>
  <c r="L80" i="1"/>
  <c r="N79" i="1"/>
  <c r="M79" i="1"/>
  <c r="M80" i="1"/>
  <c r="L81" i="1"/>
  <c r="N80" i="1"/>
  <c r="M84" i="4"/>
  <c r="Q84" i="4"/>
  <c r="L85" i="4"/>
  <c r="P84" i="4"/>
  <c r="N84" i="4"/>
  <c r="N85" i="4"/>
  <c r="Q85" i="4"/>
  <c r="M85" i="4"/>
  <c r="P85" i="4"/>
  <c r="L86" i="4"/>
  <c r="L82" i="1"/>
  <c r="M81" i="1"/>
  <c r="N81" i="1"/>
  <c r="L83" i="1"/>
  <c r="N82" i="1"/>
  <c r="M82" i="1"/>
  <c r="P86" i="4"/>
  <c r="L87" i="4"/>
  <c r="M86" i="4"/>
  <c r="Q86" i="4"/>
  <c r="N86" i="4"/>
  <c r="L88" i="4"/>
  <c r="N87" i="4"/>
  <c r="M87" i="4"/>
  <c r="P87" i="4"/>
  <c r="Q87" i="4"/>
  <c r="L84" i="1"/>
  <c r="N83" i="1"/>
  <c r="M83" i="1"/>
  <c r="L85" i="1"/>
  <c r="M84" i="1"/>
  <c r="N84" i="1"/>
  <c r="N88" i="4"/>
  <c r="P88" i="4"/>
  <c r="Q88" i="4"/>
  <c r="L89" i="4"/>
  <c r="M88" i="4"/>
  <c r="L90" i="4"/>
  <c r="Q89" i="4"/>
  <c r="N89" i="4"/>
  <c r="M89" i="4"/>
  <c r="P89" i="4"/>
  <c r="L86" i="1"/>
  <c r="N85" i="1"/>
  <c r="M85" i="1"/>
  <c r="M86" i="1"/>
  <c r="L87" i="1"/>
  <c r="N86" i="1"/>
  <c r="M90" i="4"/>
  <c r="Q90" i="4"/>
  <c r="N90" i="4"/>
  <c r="P90" i="4"/>
  <c r="L91" i="4"/>
  <c r="M91" i="4"/>
  <c r="Q91" i="4"/>
  <c r="L92" i="4"/>
  <c r="N91" i="4"/>
  <c r="P91" i="4"/>
  <c r="N87" i="1"/>
  <c r="M87" i="1"/>
  <c r="L88" i="1"/>
  <c r="M92" i="4"/>
  <c r="Q92" i="4"/>
  <c r="L93" i="4"/>
  <c r="N92" i="4"/>
  <c r="P92" i="4"/>
  <c r="L89" i="1"/>
  <c r="M88" i="1"/>
  <c r="N88" i="1"/>
  <c r="L94" i="4"/>
  <c r="M93" i="4"/>
  <c r="P93" i="4"/>
  <c r="Q93" i="4"/>
  <c r="N93" i="4"/>
  <c r="M89" i="1"/>
  <c r="L90" i="1"/>
  <c r="N89" i="1"/>
  <c r="N90" i="1"/>
  <c r="M90" i="1"/>
  <c r="L91" i="1"/>
  <c r="M94" i="4"/>
  <c r="Q94" i="4"/>
  <c r="N94" i="4"/>
  <c r="P94" i="4"/>
  <c r="L95" i="4"/>
  <c r="N91" i="1"/>
  <c r="L92" i="1"/>
  <c r="M91" i="1"/>
  <c r="L96" i="4"/>
  <c r="M95" i="4"/>
  <c r="Q95" i="4"/>
  <c r="N95" i="4"/>
  <c r="P95" i="4"/>
  <c r="M96" i="4"/>
  <c r="P96" i="4"/>
  <c r="Q96" i="4"/>
  <c r="L97" i="4"/>
  <c r="N96" i="4"/>
  <c r="N92" i="1"/>
  <c r="L93" i="1"/>
  <c r="M92" i="1"/>
  <c r="N93" i="1"/>
  <c r="L94" i="1"/>
  <c r="M93" i="1"/>
  <c r="N97" i="4"/>
  <c r="L98" i="4"/>
  <c r="M97" i="4"/>
  <c r="P97" i="4"/>
  <c r="Q97" i="4"/>
  <c r="M98" i="4"/>
  <c r="N98" i="4"/>
  <c r="L99" i="4"/>
  <c r="Q98" i="4"/>
  <c r="P98" i="4"/>
  <c r="N94" i="1"/>
  <c r="L95" i="1"/>
  <c r="M94" i="1"/>
  <c r="N95" i="1"/>
  <c r="L96" i="1"/>
  <c r="M95" i="1"/>
  <c r="N99" i="4"/>
  <c r="P99" i="4"/>
  <c r="L100" i="4"/>
  <c r="M99" i="4"/>
  <c r="Q99" i="4"/>
  <c r="L101" i="4"/>
  <c r="M100" i="4"/>
  <c r="Q100" i="4"/>
  <c r="P100" i="4"/>
  <c r="N100" i="4"/>
  <c r="L97" i="1"/>
  <c r="M96" i="1"/>
  <c r="N96" i="1"/>
  <c r="N97" i="1"/>
  <c r="M97" i="1"/>
  <c r="L98" i="1"/>
  <c r="M101" i="4"/>
  <c r="L102" i="4"/>
  <c r="Q101" i="4"/>
  <c r="N101" i="4"/>
  <c r="P101" i="4"/>
  <c r="M98" i="1"/>
  <c r="L99" i="1"/>
  <c r="N98" i="1"/>
  <c r="Q102" i="4"/>
  <c r="L103" i="4"/>
  <c r="M102" i="4"/>
  <c r="N102" i="4"/>
  <c r="P102" i="4"/>
  <c r="N103" i="4"/>
  <c r="L104" i="4"/>
  <c r="M103" i="4"/>
  <c r="Q103" i="4"/>
  <c r="P103" i="4"/>
  <c r="M99" i="1"/>
  <c r="N99" i="1"/>
  <c r="L100" i="1"/>
  <c r="L101" i="1"/>
  <c r="M100" i="1"/>
  <c r="N100" i="1"/>
  <c r="P104" i="4"/>
  <c r="N104" i="4"/>
  <c r="M104" i="4"/>
  <c r="L105" i="4"/>
  <c r="Q104" i="4"/>
  <c r="N105" i="4"/>
  <c r="L106" i="4"/>
  <c r="Q105" i="4"/>
  <c r="P105" i="4"/>
  <c r="M105" i="4"/>
  <c r="M101" i="1"/>
  <c r="L102" i="1"/>
  <c r="N101" i="1"/>
  <c r="N102" i="1"/>
  <c r="M102" i="1"/>
  <c r="L103" i="1"/>
  <c r="L107" i="4"/>
  <c r="M106" i="4"/>
  <c r="N106" i="4"/>
  <c r="Q106" i="4"/>
  <c r="P106" i="4"/>
  <c r="M103" i="1"/>
  <c r="N103" i="1"/>
  <c r="L104" i="1"/>
  <c r="N107" i="4"/>
  <c r="L108" i="4"/>
  <c r="Q107" i="4"/>
  <c r="M107" i="4"/>
  <c r="P107" i="4"/>
  <c r="M108" i="4"/>
  <c r="Q108" i="4"/>
  <c r="P108" i="4"/>
  <c r="N108" i="4"/>
  <c r="L109" i="4"/>
  <c r="L105" i="1"/>
  <c r="M104" i="1"/>
  <c r="N104" i="1"/>
  <c r="M109" i="4"/>
  <c r="L110" i="4"/>
  <c r="P109" i="4"/>
  <c r="Q109" i="4"/>
  <c r="N109" i="4"/>
  <c r="L106" i="1"/>
  <c r="N105" i="1"/>
  <c r="M105" i="1"/>
  <c r="M106" i="1"/>
  <c r="L107" i="1"/>
  <c r="N106" i="1"/>
  <c r="N110" i="4"/>
  <c r="L111" i="4"/>
  <c r="Q110" i="4"/>
  <c r="P110" i="4"/>
  <c r="M110" i="4"/>
  <c r="M111" i="4"/>
  <c r="N111" i="4"/>
  <c r="Q111" i="4"/>
  <c r="L112" i="4"/>
  <c r="P111" i="4"/>
  <c r="M107" i="1"/>
  <c r="L108" i="1"/>
  <c r="N107" i="1"/>
  <c r="N108" i="1"/>
  <c r="M108" i="1"/>
  <c r="L109" i="1"/>
  <c r="M112" i="4"/>
  <c r="Q112" i="4"/>
  <c r="P112" i="4"/>
  <c r="L113" i="4"/>
  <c r="N112" i="4"/>
  <c r="M113" i="4"/>
  <c r="P113" i="4"/>
  <c r="L114" i="4"/>
  <c r="N113" i="4"/>
  <c r="Q113" i="4"/>
  <c r="N109" i="1"/>
  <c r="M109" i="1"/>
  <c r="L110" i="1"/>
  <c r="N110" i="1"/>
  <c r="L111" i="1"/>
  <c r="M110" i="1"/>
  <c r="P114" i="4"/>
  <c r="Q114" i="4"/>
  <c r="L115" i="4"/>
  <c r="N114" i="4"/>
  <c r="M114" i="4"/>
  <c r="M115" i="4"/>
  <c r="Q115" i="4"/>
  <c r="L116" i="4"/>
  <c r="P115" i="4"/>
  <c r="N115" i="4"/>
  <c r="N111" i="1"/>
  <c r="L112" i="1"/>
  <c r="M111" i="1"/>
  <c r="L113" i="1"/>
  <c r="M112" i="1"/>
  <c r="N112" i="1"/>
  <c r="M116" i="4"/>
  <c r="P116" i="4"/>
  <c r="N116" i="4"/>
  <c r="L117" i="4"/>
  <c r="Q116" i="4"/>
  <c r="N117" i="4"/>
  <c r="P117" i="4"/>
  <c r="Q117" i="4"/>
  <c r="L118" i="4"/>
  <c r="M117" i="4"/>
  <c r="L114" i="1"/>
  <c r="M113" i="1"/>
  <c r="N113" i="1"/>
  <c r="N114" i="1"/>
  <c r="L115" i="1"/>
  <c r="M114" i="1"/>
  <c r="Q118" i="4"/>
  <c r="M118" i="4"/>
  <c r="P118" i="4"/>
  <c r="L119" i="4"/>
  <c r="N118" i="4"/>
  <c r="N115" i="1"/>
  <c r="M115" i="1"/>
  <c r="L116" i="1"/>
  <c r="P119" i="4"/>
  <c r="N119" i="4"/>
  <c r="L120" i="4"/>
  <c r="M119" i="4"/>
  <c r="Q119" i="4"/>
  <c r="L121" i="4"/>
  <c r="P120" i="4"/>
  <c r="N120" i="4"/>
  <c r="M120" i="4"/>
  <c r="Q120" i="4"/>
  <c r="L117" i="1"/>
  <c r="N116" i="1"/>
  <c r="M116" i="1"/>
  <c r="N117" i="1"/>
  <c r="L118" i="1"/>
  <c r="M117" i="1"/>
  <c r="M121" i="4"/>
  <c r="Q121" i="4"/>
  <c r="N121" i="4"/>
  <c r="L122" i="4"/>
  <c r="P121" i="4"/>
  <c r="L123" i="4"/>
  <c r="N122" i="4"/>
  <c r="P122" i="4"/>
  <c r="Q122" i="4"/>
  <c r="M122" i="4"/>
  <c r="M118" i="1"/>
  <c r="N118" i="1"/>
  <c r="L119" i="1"/>
  <c r="M119" i="1"/>
  <c r="N119" i="1"/>
  <c r="L120" i="1"/>
  <c r="N123" i="4"/>
  <c r="M123" i="4"/>
  <c r="Q123" i="4"/>
  <c r="L124" i="4"/>
  <c r="P123" i="4"/>
  <c r="M124" i="4"/>
  <c r="Q124" i="4"/>
  <c r="L125" i="4"/>
  <c r="P124" i="4"/>
  <c r="N124" i="4"/>
  <c r="L121" i="1"/>
  <c r="N120" i="1"/>
  <c r="M120" i="1"/>
  <c r="M121" i="1"/>
  <c r="N121" i="1"/>
  <c r="L122" i="1"/>
  <c r="M125" i="4"/>
  <c r="L126" i="4"/>
  <c r="Q125" i="4"/>
  <c r="P125" i="4"/>
  <c r="N125" i="4"/>
  <c r="N126" i="4"/>
  <c r="Q126" i="4"/>
  <c r="M126" i="4"/>
  <c r="P126" i="4"/>
  <c r="L127" i="4"/>
  <c r="N122" i="1"/>
  <c r="L123" i="1"/>
  <c r="M122" i="1"/>
  <c r="L124" i="1"/>
  <c r="M123" i="1"/>
  <c r="N123" i="1"/>
  <c r="P127" i="4"/>
  <c r="M127" i="4"/>
  <c r="Q127" i="4"/>
  <c r="N127" i="4"/>
  <c r="L128" i="4"/>
  <c r="L129" i="4"/>
  <c r="P128" i="4"/>
  <c r="N128" i="4"/>
  <c r="M128" i="4"/>
  <c r="Q128" i="4"/>
  <c r="N124" i="1"/>
  <c r="L125" i="1"/>
  <c r="M124" i="1"/>
  <c r="N125" i="1"/>
  <c r="L126" i="1"/>
  <c r="M125" i="1"/>
  <c r="N129" i="4"/>
  <c r="P129" i="4"/>
  <c r="Q129" i="4"/>
  <c r="L130" i="4"/>
  <c r="M129" i="4"/>
  <c r="M130" i="4"/>
  <c r="L131" i="4"/>
  <c r="N130" i="4"/>
  <c r="Q130" i="4"/>
  <c r="P130" i="4"/>
  <c r="N126" i="1"/>
  <c r="M126" i="1"/>
  <c r="L127" i="1"/>
  <c r="L128" i="1"/>
  <c r="M127" i="1"/>
  <c r="N127" i="1"/>
  <c r="P131" i="4"/>
  <c r="M131" i="4"/>
  <c r="L132" i="4"/>
  <c r="Q131" i="4"/>
  <c r="N131" i="4"/>
  <c r="M132" i="4"/>
  <c r="L133" i="4"/>
  <c r="P132" i="4"/>
  <c r="N132" i="4"/>
  <c r="Q132" i="4"/>
  <c r="L129" i="1"/>
  <c r="M128" i="1"/>
  <c r="N128" i="1"/>
  <c r="L130" i="1"/>
  <c r="N129" i="1"/>
  <c r="M129" i="1"/>
  <c r="N133" i="4"/>
  <c r="Q133" i="4"/>
  <c r="P133" i="4"/>
  <c r="M133" i="4"/>
  <c r="L134" i="4"/>
  <c r="P134" i="4"/>
  <c r="N134" i="4"/>
  <c r="Q134" i="4"/>
  <c r="M134" i="4"/>
  <c r="L135" i="4"/>
  <c r="L131" i="1"/>
  <c r="M130" i="1"/>
  <c r="N130" i="1"/>
  <c r="M135" i="4"/>
  <c r="Q135" i="4"/>
  <c r="L136" i="4"/>
  <c r="P135" i="4"/>
  <c r="N135" i="4"/>
  <c r="N131" i="1"/>
  <c r="L132" i="1"/>
  <c r="M131" i="1"/>
  <c r="N136" i="4"/>
  <c r="P136" i="4"/>
  <c r="Q136" i="4"/>
  <c r="L137" i="4"/>
  <c r="M136" i="4"/>
  <c r="M132" i="1"/>
  <c r="L133" i="1"/>
  <c r="N132" i="1"/>
  <c r="N133" i="1"/>
  <c r="M133" i="1"/>
  <c r="L134" i="1"/>
  <c r="N137" i="4"/>
  <c r="Q137" i="4"/>
  <c r="M137" i="4"/>
  <c r="L138" i="4"/>
  <c r="P137" i="4"/>
  <c r="M138" i="4"/>
  <c r="L139" i="4"/>
  <c r="P138" i="4"/>
  <c r="Q138" i="4"/>
  <c r="N138" i="4"/>
  <c r="N134" i="1"/>
  <c r="L135" i="1"/>
  <c r="M134" i="1"/>
  <c r="N135" i="1"/>
  <c r="M135" i="1"/>
  <c r="L136" i="1"/>
  <c r="M139" i="4"/>
  <c r="P139" i="4"/>
  <c r="N139" i="4"/>
  <c r="L140" i="4"/>
  <c r="Q139" i="4"/>
  <c r="L137" i="1"/>
  <c r="N136" i="1"/>
  <c r="M136" i="1"/>
  <c r="P140" i="4"/>
  <c r="Q140" i="4"/>
  <c r="L141" i="4"/>
  <c r="N140" i="4"/>
  <c r="M140" i="4"/>
  <c r="M141" i="4"/>
  <c r="L142" i="4"/>
  <c r="Q141" i="4"/>
  <c r="N141" i="4"/>
  <c r="P141" i="4"/>
  <c r="N137" i="1"/>
  <c r="L138" i="1"/>
  <c r="M137" i="1"/>
  <c r="L139" i="1"/>
  <c r="M138" i="1"/>
  <c r="N138" i="1"/>
  <c r="L143" i="4"/>
  <c r="M142" i="4"/>
  <c r="P142" i="4"/>
  <c r="N142" i="4"/>
  <c r="Q142" i="4"/>
  <c r="M143" i="4"/>
  <c r="L144" i="4"/>
  <c r="N143" i="4"/>
  <c r="P143" i="4"/>
  <c r="Q143" i="4"/>
  <c r="L140" i="1"/>
  <c r="M139" i="1"/>
  <c r="N139" i="1"/>
  <c r="N140" i="1"/>
  <c r="M140" i="1"/>
  <c r="L141" i="1"/>
  <c r="P144" i="4"/>
  <c r="N144" i="4"/>
  <c r="Q144" i="4"/>
  <c r="L145" i="4"/>
  <c r="M144" i="4"/>
  <c r="L146" i="4"/>
  <c r="N145" i="4"/>
  <c r="Q145" i="4"/>
  <c r="M145" i="4"/>
  <c r="P145" i="4"/>
  <c r="N141" i="1"/>
  <c r="L142" i="1"/>
  <c r="M141" i="1"/>
  <c r="N142" i="1"/>
  <c r="M142" i="1"/>
  <c r="L143" i="1"/>
  <c r="Q146" i="4"/>
  <c r="N146" i="4"/>
  <c r="P146" i="4"/>
  <c r="L147" i="4"/>
  <c r="M146" i="4"/>
  <c r="N147" i="4"/>
  <c r="P147" i="4"/>
  <c r="Q147" i="4"/>
  <c r="L148" i="4"/>
  <c r="M147" i="4"/>
  <c r="L144" i="1"/>
  <c r="N143" i="1"/>
  <c r="M143" i="1"/>
  <c r="M148" i="4"/>
  <c r="L149" i="4"/>
  <c r="P148" i="4"/>
  <c r="Q148" i="4"/>
  <c r="N148" i="4"/>
  <c r="M144" i="1"/>
  <c r="N144" i="1"/>
  <c r="L145" i="1"/>
  <c r="M145" i="1"/>
  <c r="N145" i="1"/>
  <c r="L146" i="1"/>
  <c r="N149" i="4"/>
  <c r="L150" i="4"/>
  <c r="M149" i="4"/>
  <c r="P149" i="4"/>
  <c r="Q149" i="4"/>
  <c r="Q150" i="4"/>
  <c r="N150" i="4"/>
  <c r="P150" i="4"/>
  <c r="M150" i="4"/>
  <c r="L151" i="4"/>
  <c r="L147" i="1"/>
  <c r="N146" i="1"/>
  <c r="M146" i="1"/>
  <c r="N147" i="1"/>
  <c r="L148" i="1"/>
  <c r="M147" i="1"/>
  <c r="L152" i="4"/>
  <c r="Q151" i="4"/>
  <c r="N151" i="4"/>
  <c r="P151" i="4"/>
  <c r="M151" i="4"/>
  <c r="P152" i="4"/>
  <c r="L153" i="4"/>
  <c r="M152" i="4"/>
  <c r="N152" i="4"/>
  <c r="Q152" i="4"/>
  <c r="L149" i="1"/>
  <c r="M148" i="1"/>
  <c r="N148" i="1"/>
  <c r="M149" i="1"/>
  <c r="N149" i="1"/>
  <c r="L150" i="1"/>
  <c r="L154" i="4"/>
  <c r="M153" i="4"/>
  <c r="Q153" i="4"/>
  <c r="N153" i="4"/>
  <c r="P153" i="4"/>
  <c r="L155" i="4"/>
  <c r="P154" i="4"/>
  <c r="Q154" i="4"/>
  <c r="N154" i="4"/>
  <c r="M154" i="4"/>
  <c r="N150" i="1"/>
  <c r="L151" i="1"/>
  <c r="M150" i="1"/>
  <c r="M151" i="1"/>
  <c r="N151" i="1"/>
  <c r="L152" i="1"/>
  <c r="L156" i="4"/>
  <c r="M155" i="4"/>
  <c r="N155" i="4"/>
  <c r="P155" i="4"/>
  <c r="Q155" i="4"/>
  <c r="L153" i="1"/>
  <c r="M152" i="1"/>
  <c r="N152" i="1"/>
  <c r="N156" i="4"/>
  <c r="M156" i="4"/>
  <c r="Q156" i="4"/>
  <c r="L157" i="4"/>
  <c r="P156" i="4"/>
  <c r="N157" i="4"/>
  <c r="L158" i="4"/>
  <c r="M157" i="4"/>
  <c r="P157" i="4"/>
  <c r="Q157" i="4"/>
  <c r="M153" i="1"/>
  <c r="N153" i="1"/>
  <c r="L154" i="1"/>
  <c r="N154" i="1"/>
  <c r="L155" i="1"/>
  <c r="M154" i="1"/>
  <c r="Q158" i="4"/>
  <c r="L159" i="4"/>
  <c r="N158" i="4"/>
  <c r="P158" i="4"/>
  <c r="M158" i="4"/>
  <c r="M159" i="4"/>
  <c r="P159" i="4"/>
  <c r="N159" i="4"/>
  <c r="Q159" i="4"/>
  <c r="L160" i="4"/>
  <c r="N155" i="1"/>
  <c r="L156" i="1"/>
  <c r="M155" i="1"/>
  <c r="N160" i="4"/>
  <c r="Q160" i="4"/>
  <c r="P160" i="4"/>
  <c r="M160" i="4"/>
  <c r="L161" i="4"/>
  <c r="N156" i="1"/>
  <c r="L157" i="1"/>
  <c r="M156" i="1"/>
  <c r="N157" i="1"/>
  <c r="M157" i="1"/>
  <c r="L158" i="1"/>
  <c r="N161" i="4"/>
  <c r="Q161" i="4"/>
  <c r="M161" i="4"/>
  <c r="P161" i="4"/>
  <c r="L162" i="4"/>
  <c r="N158" i="1"/>
  <c r="L159" i="1"/>
  <c r="M158" i="1"/>
  <c r="Q162" i="4"/>
  <c r="P162" i="4"/>
  <c r="L163" i="4"/>
  <c r="N162" i="4"/>
  <c r="M162" i="4"/>
  <c r="N163" i="4"/>
  <c r="P163" i="4"/>
  <c r="M163" i="4"/>
  <c r="Q163" i="4"/>
  <c r="L164" i="4"/>
  <c r="N159" i="1"/>
  <c r="L160" i="1"/>
  <c r="M159" i="1"/>
  <c r="M160" i="1"/>
  <c r="L161" i="1"/>
  <c r="N160" i="1"/>
  <c r="N164" i="4"/>
  <c r="P164" i="4"/>
  <c r="L165" i="4"/>
  <c r="Q164" i="4"/>
  <c r="M164" i="4"/>
  <c r="M165" i="4"/>
  <c r="P165" i="4"/>
  <c r="L166" i="4"/>
  <c r="Q165" i="4"/>
  <c r="N165" i="4"/>
  <c r="L162" i="1"/>
  <c r="N161" i="1"/>
  <c r="M161" i="1"/>
  <c r="L167" i="4"/>
  <c r="P166" i="4"/>
  <c r="Q166" i="4"/>
  <c r="N166" i="4"/>
  <c r="M166" i="4"/>
  <c r="N162" i="1"/>
  <c r="M162" i="1"/>
  <c r="L163" i="1"/>
  <c r="L164" i="1"/>
  <c r="N163" i="1"/>
  <c r="M163" i="1"/>
  <c r="N167" i="4"/>
  <c r="M167" i="4"/>
  <c r="Q167" i="4"/>
  <c r="P167" i="4"/>
  <c r="L168" i="4"/>
  <c r="M168" i="4"/>
  <c r="N168" i="4"/>
  <c r="P168" i="4"/>
  <c r="Q168" i="4"/>
  <c r="L169" i="4"/>
  <c r="M164" i="1"/>
  <c r="L165" i="1"/>
  <c r="N164" i="1"/>
  <c r="N169" i="4"/>
  <c r="L170" i="4"/>
  <c r="M169" i="4"/>
  <c r="Q169" i="4"/>
  <c r="P169" i="4"/>
  <c r="N165" i="1"/>
  <c r="L166" i="1"/>
  <c r="M165" i="1"/>
  <c r="L167" i="1"/>
  <c r="M166" i="1"/>
  <c r="N166" i="1"/>
  <c r="Q170" i="4"/>
  <c r="P170" i="4"/>
  <c r="N170" i="4"/>
  <c r="L171" i="4"/>
  <c r="M170" i="4"/>
  <c r="N171" i="4"/>
  <c r="L172" i="4"/>
  <c r="Q171" i="4"/>
  <c r="M171" i="4"/>
  <c r="P171" i="4"/>
  <c r="M167" i="1"/>
  <c r="L168" i="1"/>
  <c r="N167" i="1"/>
  <c r="N172" i="4"/>
  <c r="Q172" i="4"/>
  <c r="L173" i="4"/>
  <c r="M172" i="4"/>
  <c r="P172" i="4"/>
  <c r="L169" i="1"/>
  <c r="N168" i="1"/>
  <c r="M168" i="1"/>
  <c r="N173" i="4"/>
  <c r="M173" i="4"/>
  <c r="P173" i="4"/>
  <c r="L174" i="4"/>
  <c r="Q173" i="4"/>
  <c r="L170" i="1"/>
  <c r="M169" i="1"/>
  <c r="N169" i="1"/>
  <c r="N170" i="1"/>
  <c r="L171" i="1"/>
  <c r="M170" i="1"/>
  <c r="L175" i="4"/>
  <c r="N174" i="4"/>
  <c r="P174" i="4"/>
  <c r="Q174" i="4"/>
  <c r="M174" i="4"/>
  <c r="N171" i="1"/>
  <c r="M171" i="1"/>
  <c r="L172" i="1"/>
  <c r="Q175" i="4"/>
  <c r="L176" i="4"/>
  <c r="N175" i="4"/>
  <c r="M175" i="4"/>
  <c r="P175" i="4"/>
  <c r="N176" i="4"/>
  <c r="L177" i="4"/>
  <c r="P176" i="4"/>
  <c r="M176" i="4"/>
  <c r="Q176" i="4"/>
  <c r="N172" i="1"/>
  <c r="M172" i="1"/>
  <c r="L173" i="1"/>
  <c r="N173" i="1"/>
  <c r="L174" i="1"/>
  <c r="M173" i="1"/>
  <c r="N177" i="4"/>
  <c r="M177" i="4"/>
  <c r="Q177" i="4"/>
  <c r="P177" i="4"/>
  <c r="L178" i="4"/>
  <c r="N174" i="1"/>
  <c r="M174" i="1"/>
  <c r="L175" i="1"/>
  <c r="P178" i="4"/>
  <c r="Q178" i="4"/>
  <c r="L179" i="4"/>
  <c r="N178" i="4"/>
  <c r="M178" i="4"/>
  <c r="N179" i="4"/>
  <c r="L180" i="4"/>
  <c r="M179" i="4"/>
  <c r="Q179" i="4"/>
  <c r="P179" i="4"/>
  <c r="N175" i="1"/>
  <c r="L176" i="1"/>
  <c r="M175" i="1"/>
  <c r="L177" i="1"/>
  <c r="M176" i="1"/>
  <c r="N176" i="1"/>
  <c r="N180" i="4"/>
  <c r="Q180" i="4"/>
  <c r="M180" i="4"/>
  <c r="L181" i="4"/>
  <c r="P180" i="4"/>
  <c r="M181" i="4"/>
  <c r="Q181" i="4"/>
  <c r="P181" i="4"/>
  <c r="N181" i="4"/>
  <c r="L182" i="4"/>
  <c r="M177" i="1"/>
  <c r="N177" i="1"/>
  <c r="L178" i="1"/>
  <c r="L179" i="1"/>
  <c r="N178" i="1"/>
  <c r="M178" i="1"/>
  <c r="M182" i="4"/>
  <c r="L183" i="4"/>
  <c r="P182" i="4"/>
  <c r="N182" i="4"/>
  <c r="Q182" i="4"/>
  <c r="N183" i="4"/>
  <c r="M183" i="4"/>
  <c r="P183" i="4"/>
  <c r="Q183" i="4"/>
  <c r="L184" i="4"/>
  <c r="L180" i="1"/>
  <c r="N179" i="1"/>
  <c r="M179" i="1"/>
  <c r="L181" i="1"/>
  <c r="N180" i="1"/>
  <c r="M180" i="1"/>
  <c r="P184" i="4"/>
  <c r="Q184" i="4"/>
  <c r="M184" i="4"/>
  <c r="L185" i="4"/>
  <c r="N184" i="4"/>
  <c r="N185" i="4"/>
  <c r="Q185" i="4"/>
  <c r="M185" i="4"/>
  <c r="P185" i="4"/>
  <c r="L186" i="4"/>
  <c r="N181" i="1"/>
  <c r="M181" i="1"/>
  <c r="L182" i="1"/>
  <c r="L183" i="1"/>
  <c r="M182" i="1"/>
  <c r="N182" i="1"/>
  <c r="L187" i="4"/>
  <c r="N186" i="4"/>
  <c r="M186" i="4"/>
  <c r="P186" i="4"/>
  <c r="Q186" i="4"/>
  <c r="N187" i="4"/>
  <c r="M187" i="4"/>
  <c r="L188" i="4"/>
  <c r="Q187" i="4"/>
  <c r="P187" i="4"/>
  <c r="N183" i="1"/>
  <c r="L184" i="1"/>
  <c r="M183" i="1"/>
  <c r="M184" i="1"/>
  <c r="L185" i="1"/>
  <c r="N184" i="1"/>
  <c r="Q188" i="4"/>
  <c r="N188" i="4"/>
  <c r="M188" i="4"/>
  <c r="L189" i="4"/>
  <c r="P188" i="4"/>
  <c r="N189" i="4"/>
  <c r="L190" i="4"/>
  <c r="Q189" i="4"/>
  <c r="P189" i="4"/>
  <c r="M189" i="4"/>
  <c r="M185" i="1"/>
  <c r="N185" i="1"/>
  <c r="L186" i="1"/>
  <c r="L187" i="1"/>
  <c r="M186" i="1"/>
  <c r="N186" i="1"/>
  <c r="Q190" i="4"/>
  <c r="N190" i="4"/>
  <c r="M190" i="4"/>
  <c r="L191" i="4"/>
  <c r="P190" i="4"/>
  <c r="Q191" i="4"/>
  <c r="M191" i="4"/>
  <c r="N191" i="4"/>
  <c r="P191" i="4"/>
  <c r="L192" i="4"/>
  <c r="L188" i="1"/>
  <c r="M187" i="1"/>
  <c r="N187" i="1"/>
  <c r="N188" i="1"/>
  <c r="M188" i="1"/>
  <c r="L189" i="1"/>
  <c r="N192" i="4"/>
  <c r="P192" i="4"/>
  <c r="Q192" i="4"/>
  <c r="L193" i="4"/>
  <c r="M192" i="4"/>
  <c r="N193" i="4"/>
  <c r="L194" i="4"/>
  <c r="M193" i="4"/>
  <c r="P193" i="4"/>
  <c r="Q193" i="4"/>
  <c r="N189" i="1"/>
  <c r="M189" i="1"/>
  <c r="L190" i="1"/>
  <c r="N190" i="1"/>
  <c r="M190" i="1"/>
  <c r="L191" i="1"/>
  <c r="M194" i="4"/>
  <c r="Q194" i="4"/>
  <c r="L195" i="4"/>
  <c r="N194" i="4"/>
  <c r="P194" i="4"/>
  <c r="N195" i="4"/>
  <c r="P195" i="4"/>
  <c r="L196" i="4"/>
  <c r="M195" i="4"/>
  <c r="Q195" i="4"/>
  <c r="L192" i="1"/>
  <c r="M191" i="1"/>
  <c r="N191" i="1"/>
  <c r="M192" i="1"/>
  <c r="L193" i="1"/>
  <c r="N192" i="1"/>
  <c r="P196" i="4"/>
  <c r="L197" i="4"/>
  <c r="Q196" i="4"/>
  <c r="N196" i="4"/>
  <c r="M196" i="4"/>
  <c r="M197" i="4"/>
  <c r="L198" i="4"/>
  <c r="Q197" i="4"/>
  <c r="N197" i="4"/>
  <c r="P197" i="4"/>
  <c r="N193" i="1"/>
  <c r="L194" i="1"/>
  <c r="M193" i="1"/>
  <c r="N194" i="1"/>
  <c r="L195" i="1"/>
  <c r="M194" i="1"/>
  <c r="P198" i="4"/>
  <c r="Q198" i="4"/>
  <c r="M198" i="4"/>
  <c r="N198" i="4"/>
  <c r="L199" i="4"/>
  <c r="Q199" i="4"/>
  <c r="P199" i="4"/>
  <c r="L200" i="4"/>
  <c r="N199" i="4"/>
  <c r="M199" i="4"/>
  <c r="N195" i="1"/>
  <c r="L196" i="1"/>
  <c r="M195" i="1"/>
  <c r="N200" i="4"/>
  <c r="M200" i="4"/>
  <c r="Q200" i="4"/>
  <c r="L201" i="4"/>
  <c r="P200" i="4"/>
  <c r="L197" i="1"/>
  <c r="N196" i="1"/>
  <c r="M196" i="1"/>
  <c r="L198" i="1"/>
  <c r="M197" i="1"/>
  <c r="N197" i="1"/>
  <c r="N201" i="4"/>
  <c r="M201" i="4"/>
  <c r="P201" i="4"/>
  <c r="L202" i="4"/>
  <c r="Q201" i="4"/>
  <c r="P202" i="4"/>
  <c r="L203" i="4"/>
  <c r="M202" i="4"/>
  <c r="N202" i="4"/>
  <c r="Q202" i="4"/>
  <c r="M198" i="1"/>
  <c r="L199" i="1"/>
  <c r="N198" i="1"/>
  <c r="N199" i="1"/>
  <c r="L200" i="1"/>
  <c r="M199" i="1"/>
  <c r="N203" i="4"/>
  <c r="L204" i="4"/>
  <c r="P203" i="4"/>
  <c r="M203" i="4"/>
  <c r="Q203" i="4"/>
  <c r="P204" i="4"/>
  <c r="Q204" i="4"/>
  <c r="N204" i="4"/>
  <c r="M204" i="4"/>
  <c r="M200" i="1"/>
  <c r="N200" i="1"/>
  <c r="L201" i="1"/>
  <c r="N201" i="1"/>
  <c r="L202" i="1"/>
  <c r="M201" i="1"/>
  <c r="L203" i="1"/>
  <c r="M202" i="1"/>
  <c r="N202" i="1"/>
  <c r="L204" i="1"/>
  <c r="N203" i="1"/>
  <c r="M203" i="1"/>
  <c r="N204" i="1"/>
  <c r="M204" i="1"/>
  <c r="Q191" i="1" l="1"/>
  <c r="P179" i="1"/>
  <c r="Q197" i="1"/>
  <c r="Q198" i="1"/>
  <c r="P151" i="1"/>
  <c r="P145" i="1"/>
  <c r="P178" i="1"/>
  <c r="Q162" i="1"/>
  <c r="J8" i="4"/>
  <c r="R140" i="4" s="1"/>
  <c r="R163" i="4"/>
  <c r="R174" i="4"/>
  <c r="R119" i="4"/>
  <c r="R187" i="4"/>
  <c r="R194" i="4"/>
  <c r="R92" i="4"/>
  <c r="R97" i="4"/>
  <c r="Q170" i="1"/>
  <c r="P138" i="1"/>
  <c r="Q134" i="1"/>
  <c r="P90" i="1"/>
  <c r="Q194" i="1"/>
  <c r="P133" i="1"/>
  <c r="Q97" i="1"/>
  <c r="Q200" i="1"/>
  <c r="Q181" i="1"/>
  <c r="Q159" i="1"/>
  <c r="P158" i="1"/>
  <c r="Q139" i="1"/>
  <c r="Q74" i="1"/>
  <c r="P75" i="1"/>
  <c r="Q120" i="1"/>
  <c r="Q110" i="1"/>
  <c r="Q93" i="1"/>
  <c r="P99" i="1"/>
  <c r="Q103" i="1"/>
  <c r="Q129" i="1"/>
  <c r="P85" i="1"/>
  <c r="P104" i="1"/>
  <c r="Q186" i="1"/>
  <c r="P165" i="1"/>
  <c r="P155" i="1"/>
  <c r="P154" i="1"/>
  <c r="Q150" i="1"/>
  <c r="Q149" i="1"/>
  <c r="Q106" i="1"/>
  <c r="P130" i="1"/>
  <c r="Q202" i="1"/>
  <c r="Q175" i="1"/>
  <c r="Q174" i="1"/>
  <c r="P142" i="1"/>
  <c r="Q143" i="1"/>
  <c r="Q157" i="1"/>
  <c r="Q125" i="1"/>
  <c r="Q88" i="1"/>
  <c r="P172" i="1"/>
  <c r="P168" i="1"/>
  <c r="Q131" i="1"/>
  <c r="Q79" i="1"/>
  <c r="P48" i="1"/>
  <c r="Q45" i="1"/>
  <c r="Q40" i="1"/>
  <c r="P28" i="1"/>
  <c r="Q13" i="1"/>
  <c r="Q145" i="1"/>
  <c r="P202" i="1"/>
  <c r="P198" i="1"/>
  <c r="P197" i="1"/>
  <c r="P195" i="1"/>
  <c r="P184" i="1"/>
  <c r="Q179" i="1"/>
  <c r="P171" i="1"/>
  <c r="P169" i="1"/>
  <c r="Q153" i="1"/>
  <c r="P152" i="1"/>
  <c r="P150" i="1"/>
  <c r="Q136" i="1"/>
  <c r="P134" i="1"/>
  <c r="Q133" i="1"/>
  <c r="Q118" i="1"/>
  <c r="Q117" i="1"/>
  <c r="Q105" i="1"/>
  <c r="Q99" i="1"/>
  <c r="P89" i="1"/>
  <c r="Q72" i="1"/>
  <c r="P70" i="1"/>
  <c r="Q69" i="1"/>
  <c r="P36" i="1"/>
  <c r="Q30" i="1"/>
  <c r="P24" i="1"/>
  <c r="P118" i="1"/>
  <c r="P117" i="1"/>
  <c r="Q98" i="1"/>
  <c r="Q83" i="1"/>
  <c r="P82" i="1"/>
  <c r="Q47" i="1"/>
  <c r="Q195" i="1"/>
  <c r="P194" i="1"/>
  <c r="Q178" i="1"/>
  <c r="P149" i="1"/>
  <c r="P141" i="1"/>
  <c r="P131" i="1"/>
  <c r="Q128" i="1"/>
  <c r="P127" i="1"/>
  <c r="Q114" i="1"/>
  <c r="P98" i="1"/>
  <c r="P96" i="1"/>
  <c r="P95" i="1"/>
  <c r="P83" i="1"/>
  <c r="Q82" i="1"/>
  <c r="Q77" i="1"/>
  <c r="Q64" i="1"/>
  <c r="P47" i="1"/>
  <c r="Q44" i="1"/>
  <c r="Q17" i="1"/>
  <c r="P11" i="1"/>
  <c r="P10" i="1"/>
  <c r="Q189" i="1"/>
  <c r="Q144" i="1"/>
  <c r="Q141" i="1"/>
  <c r="P128" i="1"/>
  <c r="Q127" i="1"/>
  <c r="P122" i="1"/>
  <c r="P114" i="1"/>
  <c r="P109" i="1"/>
  <c r="Q108" i="1"/>
  <c r="Q96" i="1"/>
  <c r="Q95" i="1"/>
  <c r="P77" i="1"/>
  <c r="Q65" i="1"/>
  <c r="Q61" i="1"/>
  <c r="P53" i="1"/>
  <c r="P44" i="1"/>
  <c r="Q43" i="1"/>
  <c r="Q38" i="1"/>
  <c r="Q58" i="1"/>
  <c r="P189" i="1"/>
  <c r="Q188" i="1"/>
  <c r="Q183" i="1"/>
  <c r="P167" i="1"/>
  <c r="P144" i="1"/>
  <c r="Q140" i="1"/>
  <c r="Q122" i="1"/>
  <c r="P121" i="1"/>
  <c r="Q109" i="1"/>
  <c r="P108" i="1"/>
  <c r="P87" i="1"/>
  <c r="Q76" i="1"/>
  <c r="Q68" i="1"/>
  <c r="P61" i="1"/>
  <c r="Q53" i="1"/>
  <c r="P52" i="1"/>
  <c r="P43" i="1"/>
  <c r="Q35" i="1"/>
  <c r="P34" i="1"/>
  <c r="Q32" i="1"/>
  <c r="P31" i="1"/>
  <c r="Q23" i="1"/>
  <c r="Q22" i="1"/>
  <c r="Q201" i="1"/>
  <c r="Q196" i="1"/>
  <c r="P183" i="1"/>
  <c r="P182" i="1"/>
  <c r="Q167" i="1"/>
  <c r="P166" i="1"/>
  <c r="Q164" i="1"/>
  <c r="P140" i="1"/>
  <c r="P132" i="1"/>
  <c r="P116" i="1"/>
  <c r="P102" i="1"/>
  <c r="Q87" i="1"/>
  <c r="Q86" i="1"/>
  <c r="P76" i="1"/>
  <c r="Q71" i="1"/>
  <c r="P58" i="1"/>
  <c r="Q52" i="1"/>
  <c r="P38" i="1"/>
  <c r="Q37" i="1"/>
  <c r="P35" i="1"/>
  <c r="Q34" i="1"/>
  <c r="P32" i="1"/>
  <c r="P23" i="1"/>
  <c r="P22" i="1"/>
  <c r="Q20" i="1"/>
  <c r="Q4" i="1"/>
  <c r="P201" i="1"/>
  <c r="P196" i="1"/>
  <c r="Q182" i="1"/>
  <c r="Q177" i="1"/>
  <c r="Q166" i="1"/>
  <c r="P164" i="1"/>
  <c r="Q163" i="1"/>
  <c r="Q148" i="1"/>
  <c r="Q147" i="1"/>
  <c r="Q132" i="1"/>
  <c r="Q116" i="1"/>
  <c r="P115" i="1"/>
  <c r="P86" i="1"/>
  <c r="P81" i="1"/>
  <c r="Q63" i="1"/>
  <c r="P37" i="1"/>
  <c r="P15" i="1"/>
  <c r="Q9" i="1"/>
  <c r="Q8" i="1"/>
  <c r="Q3" i="1"/>
  <c r="Q121" i="1"/>
  <c r="Q204" i="1"/>
  <c r="Q193" i="1"/>
  <c r="P177" i="1"/>
  <c r="P176" i="1"/>
  <c r="P163" i="1"/>
  <c r="Q161" i="1"/>
  <c r="P160" i="1"/>
  <c r="P148" i="1"/>
  <c r="P147" i="1"/>
  <c r="Q126" i="1"/>
  <c r="Q115" i="1"/>
  <c r="Q113" i="1"/>
  <c r="P112" i="1"/>
  <c r="Q102" i="1"/>
  <c r="P94" i="1"/>
  <c r="Q81" i="1"/>
  <c r="Q80" i="1"/>
  <c r="P66" i="1"/>
  <c r="P63" i="1"/>
  <c r="P62" i="1"/>
  <c r="Q15" i="1"/>
  <c r="P14" i="1"/>
  <c r="Q12" i="1"/>
  <c r="P9" i="1"/>
  <c r="P8" i="1"/>
  <c r="P188" i="1"/>
  <c r="P204" i="1"/>
  <c r="P193" i="1"/>
  <c r="P192" i="1"/>
  <c r="Q187" i="1"/>
  <c r="Q176" i="1"/>
  <c r="Q173" i="1"/>
  <c r="P161" i="1"/>
  <c r="Q160" i="1"/>
  <c r="P157" i="1"/>
  <c r="P126" i="1"/>
  <c r="P113" i="1"/>
  <c r="Q112" i="1"/>
  <c r="P107" i="1"/>
  <c r="Q94" i="1"/>
  <c r="P80" i="1"/>
  <c r="Q66" i="1"/>
  <c r="Q62" i="1"/>
  <c r="Q60" i="1"/>
  <c r="Q59" i="1"/>
  <c r="Q57" i="1"/>
  <c r="P42" i="1"/>
  <c r="Q41" i="1"/>
  <c r="P12" i="1"/>
  <c r="Q192" i="1"/>
  <c r="P187" i="1"/>
  <c r="P186" i="1"/>
  <c r="P173" i="1"/>
  <c r="P170" i="1"/>
  <c r="Q168" i="1"/>
  <c r="Q155" i="1"/>
  <c r="P139" i="1"/>
  <c r="Q138" i="1"/>
  <c r="P125" i="1"/>
  <c r="Q107" i="1"/>
  <c r="P106" i="1"/>
  <c r="Q104" i="1"/>
  <c r="P93" i="1"/>
  <c r="P88" i="1"/>
  <c r="Q75" i="1"/>
  <c r="P74" i="1"/>
  <c r="P60" i="1"/>
  <c r="P59" i="1"/>
  <c r="P57" i="1"/>
  <c r="P56" i="1"/>
  <c r="Q51" i="1"/>
  <c r="P50" i="1"/>
  <c r="P41" i="1"/>
  <c r="P33" i="1"/>
  <c r="P29" i="1"/>
  <c r="Q26" i="1"/>
  <c r="Q21" i="1"/>
  <c r="Q14" i="1"/>
  <c r="P5" i="1"/>
  <c r="Q56" i="1"/>
  <c r="P51" i="1"/>
  <c r="Q50" i="1"/>
  <c r="P26" i="1"/>
  <c r="P21" i="1"/>
  <c r="P203" i="1"/>
  <c r="P200" i="1"/>
  <c r="Q199" i="1"/>
  <c r="P181" i="1"/>
  <c r="P180" i="1"/>
  <c r="Q165" i="1"/>
  <c r="Q154" i="1"/>
  <c r="Q151" i="1"/>
  <c r="Q146" i="1"/>
  <c r="P135" i="1"/>
  <c r="P120" i="1"/>
  <c r="Q119" i="1"/>
  <c r="P103" i="1"/>
  <c r="P101" i="1"/>
  <c r="P100" i="1"/>
  <c r="Q90" i="1"/>
  <c r="Q85" i="1"/>
  <c r="Q7" i="1"/>
  <c r="Q203" i="1"/>
  <c r="P199" i="1"/>
  <c r="Q180" i="1"/>
  <c r="P175" i="1"/>
  <c r="P162" i="1"/>
  <c r="P159" i="1"/>
  <c r="P146" i="1"/>
  <c r="Q135" i="1"/>
  <c r="Q130" i="1"/>
  <c r="P119" i="1"/>
  <c r="P111" i="1"/>
  <c r="Q101" i="1"/>
  <c r="Q100" i="1"/>
  <c r="P84" i="1"/>
  <c r="P79" i="1"/>
  <c r="P13" i="1"/>
  <c r="P7" i="1"/>
  <c r="Q6" i="1"/>
  <c r="Q84" i="1"/>
  <c r="P46" i="1"/>
  <c r="P191" i="1"/>
  <c r="P190" i="1"/>
  <c r="P185" i="1"/>
  <c r="P174" i="1"/>
  <c r="Q172" i="1"/>
  <c r="Q169" i="1"/>
  <c r="Q158" i="1"/>
  <c r="P156" i="1"/>
  <c r="P143" i="1"/>
  <c r="P137" i="1"/>
  <c r="P129" i="1"/>
  <c r="Q124" i="1"/>
  <c r="P123" i="1"/>
  <c r="Q111" i="1"/>
  <c r="P110" i="1"/>
  <c r="P97" i="1"/>
  <c r="Q92" i="1"/>
  <c r="Q91" i="1"/>
  <c r="P78" i="1"/>
  <c r="P73" i="1"/>
  <c r="Q55" i="1"/>
  <c r="Q46" i="1"/>
  <c r="P45" i="1"/>
  <c r="P40" i="1"/>
  <c r="P39" i="1"/>
  <c r="Q28" i="1"/>
  <c r="P27" i="1"/>
  <c r="Q25" i="1"/>
  <c r="Q18" i="1"/>
  <c r="Q78" i="1"/>
  <c r="Q142" i="1"/>
  <c r="Q190" i="1"/>
  <c r="Q185" i="1"/>
  <c r="Q184" i="1"/>
  <c r="Q171" i="1"/>
  <c r="Q156" i="1"/>
  <c r="P153" i="1"/>
  <c r="Q152" i="1"/>
  <c r="Q137" i="1"/>
  <c r="P136" i="1"/>
  <c r="P124" i="1"/>
  <c r="Q123" i="1"/>
  <c r="P105" i="1"/>
  <c r="P92" i="1"/>
  <c r="P91" i="1"/>
  <c r="Q89" i="1"/>
  <c r="Q73" i="1"/>
  <c r="P72" i="1"/>
  <c r="Q70" i="1"/>
  <c r="P69" i="1"/>
  <c r="P55" i="1"/>
  <c r="Q39" i="1"/>
  <c r="P30" i="1"/>
  <c r="Q27" i="1"/>
  <c r="P25" i="1"/>
  <c r="Q19" i="1"/>
  <c r="Q24" i="1"/>
  <c r="P19" i="1"/>
  <c r="P18" i="1"/>
  <c r="Q5" i="1"/>
  <c r="P4" i="1"/>
  <c r="Q42" i="1"/>
  <c r="Q31" i="1"/>
  <c r="P6" i="1"/>
  <c r="P71" i="1"/>
  <c r="P68" i="1"/>
  <c r="P67" i="1"/>
  <c r="P54" i="1"/>
  <c r="P49" i="1"/>
  <c r="Q33" i="1"/>
  <c r="P20" i="1"/>
  <c r="P17" i="1"/>
  <c r="P16" i="1"/>
  <c r="P3" i="1"/>
  <c r="J7" i="1"/>
  <c r="Q67" i="1"/>
  <c r="P65" i="1"/>
  <c r="P64" i="1"/>
  <c r="Q54" i="1"/>
  <c r="Q49" i="1"/>
  <c r="Q48" i="1"/>
  <c r="Q29" i="1"/>
  <c r="Q11" i="1"/>
  <c r="Q16" i="1"/>
  <c r="Q10" i="1"/>
  <c r="J6" i="1"/>
  <c r="R84" i="4" l="1"/>
  <c r="R86" i="4"/>
  <c r="R67" i="4"/>
  <c r="R91" i="4"/>
  <c r="R147" i="4"/>
  <c r="R156" i="4"/>
  <c r="R61" i="4"/>
  <c r="R75" i="4"/>
  <c r="R77" i="4"/>
  <c r="R107" i="4"/>
  <c r="R31" i="4"/>
  <c r="R104" i="4"/>
  <c r="R35" i="4"/>
  <c r="R6" i="4"/>
  <c r="R101" i="4"/>
  <c r="R116" i="4"/>
  <c r="R30" i="4"/>
  <c r="R27" i="4"/>
  <c r="R130" i="4"/>
  <c r="R28" i="4"/>
  <c r="R17" i="4"/>
  <c r="R82" i="4"/>
  <c r="R113" i="4"/>
  <c r="R136" i="4"/>
  <c r="R159" i="4"/>
  <c r="R199" i="4"/>
  <c r="R50" i="4"/>
  <c r="R132" i="4"/>
  <c r="R160" i="4"/>
  <c r="R173" i="4"/>
  <c r="R74" i="4"/>
  <c r="R148" i="4"/>
  <c r="R87" i="4"/>
  <c r="R47" i="4"/>
  <c r="R200" i="4"/>
  <c r="R90" i="4"/>
  <c r="R109" i="4"/>
  <c r="R139" i="4"/>
  <c r="R154" i="4"/>
  <c r="R134" i="4"/>
  <c r="R175" i="4"/>
  <c r="R162" i="4"/>
  <c r="R182" i="4"/>
  <c r="R105" i="4"/>
  <c r="R43" i="4"/>
  <c r="R181" i="4"/>
  <c r="R85" i="4"/>
  <c r="R111" i="4"/>
  <c r="R79" i="4"/>
  <c r="R65" i="4"/>
  <c r="R189" i="4"/>
  <c r="R197" i="4"/>
  <c r="R164" i="4"/>
  <c r="R196" i="4"/>
  <c r="R115" i="4"/>
  <c r="R45" i="4"/>
  <c r="R177" i="4"/>
  <c r="R53" i="4"/>
  <c r="R81" i="4"/>
  <c r="R15" i="4"/>
  <c r="R131" i="4"/>
  <c r="R191" i="4"/>
  <c r="R4" i="4"/>
  <c r="R178" i="4"/>
  <c r="R21" i="4"/>
  <c r="R9" i="4"/>
  <c r="R172" i="4"/>
  <c r="R153" i="4"/>
  <c r="R44" i="4"/>
  <c r="R68" i="4"/>
  <c r="R201" i="4"/>
  <c r="R183" i="4"/>
  <c r="R193" i="4"/>
  <c r="R5" i="4"/>
  <c r="R25" i="4"/>
  <c r="R33" i="4"/>
  <c r="R13" i="4"/>
  <c r="R48" i="4"/>
  <c r="R10" i="4"/>
  <c r="R54" i="4"/>
  <c r="R146" i="4"/>
  <c r="R195" i="4"/>
  <c r="R46" i="4"/>
  <c r="R24" i="4"/>
  <c r="R16" i="4"/>
  <c r="R112" i="4"/>
  <c r="R40" i="4"/>
  <c r="R37" i="4"/>
  <c r="R39" i="4"/>
  <c r="R7" i="4"/>
  <c r="R32" i="4"/>
  <c r="R204" i="4"/>
  <c r="R20" i="4"/>
  <c r="R135" i="4"/>
  <c r="R166" i="4"/>
  <c r="R64" i="4"/>
  <c r="R36" i="4"/>
  <c r="R12" i="4"/>
  <c r="R34" i="4"/>
  <c r="R19" i="4"/>
  <c r="R184" i="4"/>
  <c r="R8" i="4"/>
  <c r="R186" i="4"/>
  <c r="R71" i="4"/>
  <c r="R96" i="4"/>
  <c r="R42" i="4"/>
  <c r="R52" i="4"/>
  <c r="R22" i="4"/>
  <c r="R38" i="4"/>
  <c r="R142" i="4"/>
  <c r="R102" i="4"/>
  <c r="R69" i="4"/>
  <c r="R99" i="4"/>
  <c r="R100" i="4"/>
  <c r="R14" i="4"/>
  <c r="R93" i="4"/>
  <c r="R122" i="4"/>
  <c r="R202" i="4"/>
  <c r="R121" i="4"/>
  <c r="R108" i="4"/>
  <c r="R60" i="4"/>
  <c r="R80" i="4"/>
  <c r="R110" i="4"/>
  <c r="R66" i="4"/>
  <c r="R152" i="4"/>
  <c r="R170" i="4"/>
  <c r="R117" i="4"/>
  <c r="R129" i="4"/>
  <c r="R94" i="4"/>
  <c r="R179" i="4"/>
  <c r="R180" i="4"/>
  <c r="R127" i="4"/>
  <c r="R145" i="4"/>
  <c r="R137" i="4"/>
  <c r="R120" i="4"/>
  <c r="R76" i="4"/>
  <c r="R89" i="4"/>
  <c r="R70" i="4"/>
  <c r="R168" i="4"/>
  <c r="R23" i="4"/>
  <c r="R192" i="4"/>
  <c r="R41" i="4"/>
  <c r="R56" i="4"/>
  <c r="R161" i="4"/>
  <c r="R83" i="4"/>
  <c r="R125" i="4"/>
  <c r="R188" i="4"/>
  <c r="R149" i="4"/>
  <c r="R124" i="4"/>
  <c r="R78" i="4"/>
  <c r="R59" i="4"/>
  <c r="R72" i="4"/>
  <c r="R176" i="4"/>
  <c r="R158" i="4"/>
  <c r="R29" i="4"/>
  <c r="R63" i="4"/>
  <c r="R11" i="4"/>
  <c r="R143" i="4"/>
  <c r="R51" i="4"/>
  <c r="R185" i="4"/>
  <c r="R190" i="4"/>
  <c r="R151" i="4"/>
  <c r="R128" i="4"/>
  <c r="R114" i="4"/>
  <c r="R18" i="4"/>
  <c r="R58" i="4"/>
  <c r="R88" i="4"/>
  <c r="R203" i="4"/>
  <c r="R198" i="4"/>
  <c r="R49" i="4"/>
  <c r="R73" i="4"/>
  <c r="R144" i="4"/>
  <c r="R138" i="4"/>
  <c r="R26" i="4"/>
  <c r="R150" i="4"/>
  <c r="R133" i="4"/>
  <c r="R169" i="4"/>
  <c r="R155" i="4"/>
  <c r="R126" i="4"/>
  <c r="R62" i="4"/>
  <c r="R118" i="4"/>
  <c r="R98" i="4"/>
  <c r="R106" i="4"/>
  <c r="R57" i="4"/>
  <c r="R55" i="4"/>
  <c r="R95" i="4"/>
  <c r="R103" i="4"/>
  <c r="R123" i="4"/>
  <c r="R165" i="4"/>
  <c r="R141" i="4"/>
  <c r="R157" i="4"/>
  <c r="R171" i="4"/>
  <c r="R167" i="4"/>
  <c r="J8" i="1"/>
  <c r="R147" i="1" s="1"/>
  <c r="R168" i="1"/>
  <c r="R121" i="1"/>
  <c r="R46" i="1"/>
  <c r="R5" i="1"/>
  <c r="R4" i="1" l="1"/>
  <c r="R187" i="1"/>
  <c r="R123" i="1"/>
  <c r="R162" i="1"/>
  <c r="R193" i="1"/>
  <c r="R73" i="1"/>
  <c r="R132" i="1"/>
  <c r="R154" i="1"/>
  <c r="R56" i="1"/>
  <c r="R104" i="1"/>
  <c r="R142" i="1"/>
  <c r="R16" i="1"/>
  <c r="R165" i="1"/>
  <c r="R133" i="1"/>
  <c r="R77" i="1"/>
  <c r="R199" i="1"/>
  <c r="R9" i="1"/>
  <c r="R178" i="1"/>
  <c r="R157" i="1"/>
  <c r="R131" i="1"/>
  <c r="R93" i="1"/>
  <c r="R137" i="1"/>
  <c r="R164" i="1"/>
  <c r="R110" i="1"/>
  <c r="R145" i="1"/>
  <c r="R156" i="1"/>
  <c r="R59" i="1"/>
  <c r="R28" i="1"/>
  <c r="R140" i="1"/>
  <c r="R101" i="1"/>
  <c r="R13" i="1"/>
  <c r="R69" i="1"/>
  <c r="R129" i="1"/>
  <c r="R183" i="1"/>
  <c r="R88" i="1"/>
  <c r="R151" i="1"/>
  <c r="R44" i="1"/>
  <c r="R109" i="1"/>
  <c r="R112" i="1"/>
  <c r="R97" i="1"/>
  <c r="R182" i="1"/>
  <c r="R94" i="1"/>
  <c r="R144" i="1"/>
  <c r="R85" i="1"/>
  <c r="R113" i="1"/>
  <c r="R190" i="1"/>
  <c r="R149" i="1"/>
  <c r="R11" i="1"/>
  <c r="R37" i="1"/>
  <c r="R189" i="1"/>
  <c r="R53" i="1"/>
  <c r="R91" i="1"/>
  <c r="R92" i="1"/>
  <c r="R41" i="1"/>
  <c r="R160" i="1"/>
  <c r="R75" i="1"/>
  <c r="R66" i="1"/>
  <c r="R23" i="1"/>
  <c r="R186" i="1"/>
  <c r="R173" i="1"/>
  <c r="R194" i="1"/>
  <c r="R148" i="1"/>
  <c r="R35" i="1"/>
  <c r="R125" i="1"/>
  <c r="R89" i="1"/>
  <c r="R146" i="1"/>
  <c r="R34" i="1"/>
  <c r="R100" i="1"/>
  <c r="R99" i="1"/>
  <c r="R67" i="1"/>
  <c r="R152" i="1"/>
  <c r="R61" i="1"/>
  <c r="R29" i="1"/>
  <c r="R26" i="1"/>
  <c r="R138" i="1"/>
  <c r="R107" i="1"/>
  <c r="R18" i="1"/>
  <c r="R72" i="1"/>
  <c r="R120" i="1"/>
  <c r="R203" i="1"/>
  <c r="R83" i="1"/>
  <c r="R177" i="1"/>
  <c r="R76" i="1"/>
  <c r="R105" i="1"/>
  <c r="R175" i="1"/>
  <c r="R196" i="1"/>
  <c r="R39" i="1"/>
  <c r="R7" i="1"/>
  <c r="R188" i="1"/>
  <c r="R64" i="1"/>
  <c r="R12" i="1"/>
  <c r="R200" i="1"/>
  <c r="R57" i="1"/>
  <c r="R116" i="1"/>
  <c r="R95" i="1"/>
  <c r="R45" i="1"/>
  <c r="R158" i="1"/>
  <c r="R180" i="1"/>
  <c r="R48" i="1"/>
  <c r="R118" i="1"/>
  <c r="R20" i="1"/>
  <c r="R103" i="1"/>
  <c r="R43" i="1"/>
  <c r="R70" i="1"/>
  <c r="R170" i="1"/>
  <c r="R198" i="1"/>
  <c r="R143" i="1"/>
  <c r="R38" i="1"/>
  <c r="R167" i="1"/>
  <c r="R49" i="1"/>
  <c r="R24" i="1"/>
  <c r="R8" i="1"/>
  <c r="R161" i="1"/>
  <c r="R82" i="1"/>
  <c r="R14" i="1"/>
  <c r="R86" i="1"/>
  <c r="R36" i="1"/>
  <c r="R27" i="1"/>
  <c r="R115" i="1"/>
  <c r="R195" i="1"/>
  <c r="R30" i="1"/>
  <c r="R141" i="1"/>
  <c r="R79" i="1"/>
  <c r="R60" i="1"/>
  <c r="R108" i="1"/>
  <c r="R136" i="1"/>
  <c r="R74" i="1"/>
  <c r="R10" i="1"/>
  <c r="R78" i="1"/>
  <c r="R192" i="1"/>
  <c r="R51" i="1"/>
  <c r="R81" i="1"/>
  <c r="R204" i="1"/>
  <c r="R124" i="1"/>
  <c r="R63" i="1"/>
  <c r="R87" i="1"/>
  <c r="R150" i="1"/>
  <c r="R139" i="1"/>
  <c r="R197" i="1"/>
  <c r="R179" i="1"/>
  <c r="R17" i="1"/>
  <c r="R32" i="1"/>
  <c r="R71" i="1"/>
  <c r="R6" i="1"/>
  <c r="R42" i="1"/>
  <c r="R126" i="1"/>
  <c r="R90" i="1"/>
  <c r="R117" i="1"/>
  <c r="R80" i="1"/>
  <c r="R201" i="1"/>
  <c r="R106" i="1"/>
  <c r="R176" i="1"/>
  <c r="R191" i="1"/>
  <c r="R114" i="1"/>
  <c r="R40" i="1"/>
  <c r="R19" i="1"/>
  <c r="R15" i="1"/>
  <c r="R185" i="1"/>
  <c r="R65" i="1"/>
  <c r="R62" i="1"/>
  <c r="R169" i="1"/>
  <c r="R163" i="1"/>
  <c r="R84" i="1"/>
  <c r="R127" i="1"/>
  <c r="R181" i="1"/>
  <c r="R174" i="1"/>
  <c r="R98" i="1"/>
  <c r="R159" i="1"/>
  <c r="R102" i="1"/>
  <c r="R21" i="1"/>
  <c r="R33" i="1"/>
  <c r="R47" i="1"/>
  <c r="R153" i="1"/>
  <c r="R119" i="1"/>
  <c r="R58" i="1"/>
  <c r="R166" i="1"/>
  <c r="R135" i="1"/>
  <c r="R52" i="1"/>
  <c r="R31" i="1"/>
  <c r="R68" i="1"/>
  <c r="R96" i="1"/>
  <c r="R172" i="1"/>
  <c r="R111" i="1"/>
  <c r="R202" i="1"/>
  <c r="R134" i="1"/>
  <c r="R22" i="1"/>
  <c r="R55" i="1"/>
  <c r="R184" i="1"/>
  <c r="R171" i="1"/>
  <c r="R54" i="1"/>
  <c r="R50" i="1"/>
  <c r="R155" i="1"/>
  <c r="R130" i="1"/>
  <c r="R122" i="1"/>
  <c r="R25" i="1"/>
  <c r="R128" i="1"/>
</calcChain>
</file>

<file path=xl/sharedStrings.xml><?xml version="1.0" encoding="utf-8"?>
<sst xmlns="http://schemas.openxmlformats.org/spreadsheetml/2006/main" count="48" uniqueCount="24">
  <si>
    <t>strain</t>
  </si>
  <si>
    <t>G/G0</t>
  </si>
  <si>
    <t>Damping ratio (%)</t>
  </si>
  <si>
    <t>strain (%)</t>
  </si>
  <si>
    <t>SHAKE91 Input data</t>
  </si>
  <si>
    <t>Plaxis</t>
  </si>
  <si>
    <t>G0</t>
  </si>
  <si>
    <t>Gur</t>
  </si>
  <si>
    <t>gamma0.7</t>
  </si>
  <si>
    <t>Ed</t>
  </si>
  <si>
    <t>Es</t>
  </si>
  <si>
    <t>xi</t>
  </si>
  <si>
    <t>gamma_max</t>
  </si>
  <si>
    <t>Ed_max</t>
  </si>
  <si>
    <t>Es_max</t>
  </si>
  <si>
    <t>strain(%)</t>
  </si>
  <si>
    <t>G0/Gur</t>
  </si>
  <si>
    <t>Gs/G0</t>
  </si>
  <si>
    <t>Damping ratio</t>
  </si>
  <si>
    <t>xi-max</t>
  </si>
  <si>
    <t>vur</t>
  </si>
  <si>
    <t>Eur</t>
  </si>
  <si>
    <t>`</t>
  </si>
  <si>
    <t>E0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</si>
</sst>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E+00"/>
  </numFmts>
  <fonts count="2" x14ac:knownFonts="1">
    <font>
      <sz val="10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11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98572678415199"/>
          <c:y val="7.1739263697044281E-2"/>
          <c:w val="0.82810908636420455"/>
          <c:h val="0.73695789070600037"/>
        </c:manualLayout>
      </c:layout>
      <c:scatterChart>
        <c:scatterStyle val="smoothMarker"/>
        <c:varyColors val="0"/>
        <c:ser>
          <c:idx val="0"/>
          <c:order val="0"/>
          <c:tx>
            <c:v>Seed &amp; Idriss (1970)</c:v>
          </c:tx>
          <c:spPr>
            <a:ln w="1905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'Backfill - Dynamic'!$B$3:$B$1300</c:f>
              <c:numCache>
                <c:formatCode>General</c:formatCode>
                <c:ptCount val="1298"/>
                <c:pt idx="0">
                  <c:v>1E-4</c:v>
                </c:pt>
                <c:pt idx="1">
                  <c:v>2.9999999999999997E-4</c:v>
                </c:pt>
                <c:pt idx="2">
                  <c:v>1E-3</c:v>
                </c:pt>
                <c:pt idx="3">
                  <c:v>2.9999999999999996E-3</c:v>
                </c:pt>
                <c:pt idx="4">
                  <c:v>0.01</c:v>
                </c:pt>
                <c:pt idx="5">
                  <c:v>2.9999999999999995E-2</c:v>
                </c:pt>
                <c:pt idx="6">
                  <c:v>0.1</c:v>
                </c:pt>
                <c:pt idx="7">
                  <c:v>0.29999999999999993</c:v>
                </c:pt>
                <c:pt idx="8">
                  <c:v>1</c:v>
                </c:pt>
                <c:pt idx="9">
                  <c:v>2.9999999999999991</c:v>
                </c:pt>
                <c:pt idx="10">
                  <c:v>10</c:v>
                </c:pt>
              </c:numCache>
            </c:numRef>
          </c:xVal>
          <c:yVal>
            <c:numRef>
              <c:f>'Backfill - Dynamic'!$C$3:$C$1300</c:f>
              <c:numCache>
                <c:formatCode>General</c:formatCode>
                <c:ptCount val="1298"/>
                <c:pt idx="0">
                  <c:v>1</c:v>
                </c:pt>
                <c:pt idx="1">
                  <c:v>0.98499999999999999</c:v>
                </c:pt>
                <c:pt idx="2">
                  <c:v>0.93</c:v>
                </c:pt>
                <c:pt idx="3">
                  <c:v>0.83</c:v>
                </c:pt>
                <c:pt idx="4">
                  <c:v>0.63500000000000001</c:v>
                </c:pt>
                <c:pt idx="5">
                  <c:v>0.42499999999999999</c:v>
                </c:pt>
                <c:pt idx="6">
                  <c:v>0.22500000000000001</c:v>
                </c:pt>
                <c:pt idx="7">
                  <c:v>0.11</c:v>
                </c:pt>
                <c:pt idx="8">
                  <c:v>0.04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1D6-4EE3-B7E5-C8538271980F}"/>
            </c:ext>
          </c:extLst>
        </c:ser>
        <c:ser>
          <c:idx val="1"/>
          <c:order val="1"/>
          <c:tx>
            <c:v>HSSmall</c:v>
          </c:tx>
          <c:spPr>
            <a:ln w="25400">
              <a:solidFill>
                <a:schemeClr val="tx1"/>
              </a:solidFill>
              <a:prstDash val="solid"/>
            </a:ln>
          </c:spPr>
          <c:marker>
            <c:symbol val="none"/>
          </c:marker>
          <c:xVal>
            <c:numRef>
              <c:f>'Backfill - Dynamic'!$M$4:$M$1000</c:f>
              <c:numCache>
                <c:formatCode>0.0000E+00</c:formatCode>
                <c:ptCount val="997"/>
                <c:pt idx="0">
                  <c:v>1E-3</c:v>
                </c:pt>
                <c:pt idx="1">
                  <c:v>1.1000000000000001E-3</c:v>
                </c:pt>
                <c:pt idx="2">
                  <c:v>1.2100000000000004E-3</c:v>
                </c:pt>
                <c:pt idx="3">
                  <c:v>1.3310000000000004E-3</c:v>
                </c:pt>
                <c:pt idx="4">
                  <c:v>1.4641000000000005E-3</c:v>
                </c:pt>
                <c:pt idx="5">
                  <c:v>1.610510000000001E-3</c:v>
                </c:pt>
                <c:pt idx="6">
                  <c:v>1.7715610000000011E-3</c:v>
                </c:pt>
                <c:pt idx="7">
                  <c:v>1.9487171000000013E-3</c:v>
                </c:pt>
                <c:pt idx="8">
                  <c:v>2.1435888100000016E-3</c:v>
                </c:pt>
                <c:pt idx="9">
                  <c:v>2.357947691000002E-3</c:v>
                </c:pt>
                <c:pt idx="10">
                  <c:v>2.5937424601000024E-3</c:v>
                </c:pt>
                <c:pt idx="11">
                  <c:v>2.8531167061100027E-3</c:v>
                </c:pt>
                <c:pt idx="12">
                  <c:v>3.1384283767210029E-3</c:v>
                </c:pt>
                <c:pt idx="13">
                  <c:v>3.4522712143931038E-3</c:v>
                </c:pt>
                <c:pt idx="14">
                  <c:v>3.7974983358324142E-3</c:v>
                </c:pt>
                <c:pt idx="15">
                  <c:v>4.1772481694156557E-3</c:v>
                </c:pt>
                <c:pt idx="16">
                  <c:v>4.5949729863572217E-3</c:v>
                </c:pt>
                <c:pt idx="17">
                  <c:v>5.0544702849929443E-3</c:v>
                </c:pt>
                <c:pt idx="18">
                  <c:v>5.5599173134922393E-3</c:v>
                </c:pt>
                <c:pt idx="19">
                  <c:v>6.115909044841464E-3</c:v>
                </c:pt>
                <c:pt idx="20">
                  <c:v>6.7274999493256108E-3</c:v>
                </c:pt>
                <c:pt idx="21">
                  <c:v>7.4002499442581736E-3</c:v>
                </c:pt>
                <c:pt idx="22">
                  <c:v>8.1402749386839911E-3</c:v>
                </c:pt>
                <c:pt idx="23">
                  <c:v>8.9543024325523923E-3</c:v>
                </c:pt>
                <c:pt idx="24">
                  <c:v>9.849732675807632E-3</c:v>
                </c:pt>
                <c:pt idx="25">
                  <c:v>1.0834705943388395E-2</c:v>
                </c:pt>
                <c:pt idx="26">
                  <c:v>1.1918176537727237E-2</c:v>
                </c:pt>
                <c:pt idx="27">
                  <c:v>1.3109994191499962E-2</c:v>
                </c:pt>
                <c:pt idx="28">
                  <c:v>1.4420993610649959E-2</c:v>
                </c:pt>
                <c:pt idx="29">
                  <c:v>1.5863092971714957E-2</c:v>
                </c:pt>
                <c:pt idx="30">
                  <c:v>1.7449402268886454E-2</c:v>
                </c:pt>
                <c:pt idx="31">
                  <c:v>1.9194342495775101E-2</c:v>
                </c:pt>
                <c:pt idx="32">
                  <c:v>2.1113776745352614E-2</c:v>
                </c:pt>
                <c:pt idx="33">
                  <c:v>2.3225154419887876E-2</c:v>
                </c:pt>
                <c:pt idx="34">
                  <c:v>2.5547669861876666E-2</c:v>
                </c:pt>
                <c:pt idx="35">
                  <c:v>2.8102436848064336E-2</c:v>
                </c:pt>
                <c:pt idx="36">
                  <c:v>3.091268053287077E-2</c:v>
                </c:pt>
                <c:pt idx="37">
                  <c:v>3.4003948586157851E-2</c:v>
                </c:pt>
                <c:pt idx="38">
                  <c:v>3.7404343444773634E-2</c:v>
                </c:pt>
                <c:pt idx="39">
                  <c:v>4.1144777789250998E-2</c:v>
                </c:pt>
                <c:pt idx="40">
                  <c:v>4.5259255568176109E-2</c:v>
                </c:pt>
                <c:pt idx="41">
                  <c:v>4.9785181124993722E-2</c:v>
                </c:pt>
                <c:pt idx="42">
                  <c:v>5.4763699237493101E-2</c:v>
                </c:pt>
                <c:pt idx="43">
                  <c:v>6.0240069161242422E-2</c:v>
                </c:pt>
                <c:pt idx="44">
                  <c:v>6.6264076077366674E-2</c:v>
                </c:pt>
                <c:pt idx="45">
                  <c:v>7.2890483685103355E-2</c:v>
                </c:pt>
                <c:pt idx="46">
                  <c:v>8.0179532053613695E-2</c:v>
                </c:pt>
                <c:pt idx="47">
                  <c:v>8.819748525897507E-2</c:v>
                </c:pt>
                <c:pt idx="48">
                  <c:v>9.7017233784872578E-2</c:v>
                </c:pt>
                <c:pt idx="49">
                  <c:v>0.10671895716335984</c:v>
                </c:pt>
                <c:pt idx="50">
                  <c:v>0.11739085287969582</c:v>
                </c:pt>
                <c:pt idx="51">
                  <c:v>0.12912993816766541</c:v>
                </c:pt>
                <c:pt idx="52">
                  <c:v>0.14204293198443196</c:v>
                </c:pt>
                <c:pt idx="53">
                  <c:v>0.15624722518287518</c:v>
                </c:pt>
                <c:pt idx="54">
                  <c:v>0.17187194770116271</c:v>
                </c:pt>
                <c:pt idx="55">
                  <c:v>0.189059142471279</c:v>
                </c:pt>
                <c:pt idx="56">
                  <c:v>0.2079650567184069</c:v>
                </c:pt>
                <c:pt idx="57">
                  <c:v>0.22876156239024759</c:v>
                </c:pt>
                <c:pt idx="58">
                  <c:v>0.25163771862927237</c:v>
                </c:pt>
                <c:pt idx="59">
                  <c:v>0.27680149049219965</c:v>
                </c:pt>
                <c:pt idx="60">
                  <c:v>0.3044816395414196</c:v>
                </c:pt>
                <c:pt idx="61">
                  <c:v>0.33492980349556162</c:v>
                </c:pt>
                <c:pt idx="62">
                  <c:v>0.36842278384511784</c:v>
                </c:pt>
                <c:pt idx="63">
                  <c:v>0.40526506222962966</c:v>
                </c:pt>
                <c:pt idx="64">
                  <c:v>0.44579156845259271</c:v>
                </c:pt>
                <c:pt idx="65">
                  <c:v>0.49037072529785203</c:v>
                </c:pt>
                <c:pt idx="66">
                  <c:v>0.53940779782763726</c:v>
                </c:pt>
                <c:pt idx="67">
                  <c:v>0.59334857761040105</c:v>
                </c:pt>
                <c:pt idx="68">
                  <c:v>0.65268343537144125</c:v>
                </c:pt>
                <c:pt idx="69">
                  <c:v>0.71795177890858541</c:v>
                </c:pt>
                <c:pt idx="70">
                  <c:v>0.78974695679944407</c:v>
                </c:pt>
                <c:pt idx="71">
                  <c:v>0.86872165247938848</c:v>
                </c:pt>
                <c:pt idx="72">
                  <c:v>0.95559381772732743</c:v>
                </c:pt>
                <c:pt idx="73">
                  <c:v>1.0511531995000603</c:v>
                </c:pt>
                <c:pt idx="74">
                  <c:v>1.1562685194500664</c:v>
                </c:pt>
                <c:pt idx="75">
                  <c:v>1.2718953713950729</c:v>
                </c:pt>
                <c:pt idx="76">
                  <c:v>1.3990849085345805</c:v>
                </c:pt>
                <c:pt idx="77">
                  <c:v>1.5389933993880385</c:v>
                </c:pt>
                <c:pt idx="78">
                  <c:v>1.6928927393268425</c:v>
                </c:pt>
                <c:pt idx="79">
                  <c:v>1.8621820132595268</c:v>
                </c:pt>
                <c:pt idx="80">
                  <c:v>2.0484002145854796</c:v>
                </c:pt>
                <c:pt idx="81">
                  <c:v>2.2532402360440278</c:v>
                </c:pt>
                <c:pt idx="82">
                  <c:v>2.4785642596484307</c:v>
                </c:pt>
                <c:pt idx="83">
                  <c:v>2.7264206856132742</c:v>
                </c:pt>
                <c:pt idx="84">
                  <c:v>2.9990627541746013</c:v>
                </c:pt>
                <c:pt idx="85">
                  <c:v>3.2989690295920617</c:v>
                </c:pt>
                <c:pt idx="86">
                  <c:v>3.628865932551268</c:v>
                </c:pt>
                <c:pt idx="87">
                  <c:v>3.9917525258063953</c:v>
                </c:pt>
                <c:pt idx="88">
                  <c:v>4.3909277783870353</c:v>
                </c:pt>
                <c:pt idx="89">
                  <c:v>4.8300205562257394</c:v>
                </c:pt>
                <c:pt idx="90">
                  <c:v>5.3130226118483135</c:v>
                </c:pt>
                <c:pt idx="91">
                  <c:v>5.8443248730331447</c:v>
                </c:pt>
                <c:pt idx="92">
                  <c:v>6.4287573603364594</c:v>
                </c:pt>
                <c:pt idx="93">
                  <c:v>7.071633096370106</c:v>
                </c:pt>
                <c:pt idx="94">
                  <c:v>7.7787964060071175</c:v>
                </c:pt>
                <c:pt idx="95">
                  <c:v>8.55667604660783</c:v>
                </c:pt>
                <c:pt idx="96">
                  <c:v>9.4123436512686141</c:v>
                </c:pt>
                <c:pt idx="97">
                  <c:v>10.353578016395476</c:v>
                </c:pt>
                <c:pt idx="98">
                  <c:v>11.388935818035025</c:v>
                </c:pt>
                <c:pt idx="99">
                  <c:v>12.527829399838527</c:v>
                </c:pt>
                <c:pt idx="100">
                  <c:v>13.780612339822381</c:v>
                </c:pt>
                <c:pt idx="101">
                  <c:v>15.15867357380462</c:v>
                </c:pt>
                <c:pt idx="102">
                  <c:v>16.674540931185085</c:v>
                </c:pt>
                <c:pt idx="103">
                  <c:v>18.341995024303593</c:v>
                </c:pt>
                <c:pt idx="104">
                  <c:v>20.176194526733955</c:v>
                </c:pt>
                <c:pt idx="105">
                  <c:v>22.193813979407352</c:v>
                </c:pt>
                <c:pt idx="106">
                  <c:v>24.413195377348089</c:v>
                </c:pt>
                <c:pt idx="107">
                  <c:v>26.854514915082898</c:v>
                </c:pt>
                <c:pt idx="108">
                  <c:v>29.539966406591194</c:v>
                </c:pt>
                <c:pt idx="109">
                  <c:v>32.493963047250318</c:v>
                </c:pt>
                <c:pt idx="110">
                  <c:v>35.74335935197535</c:v>
                </c:pt>
                <c:pt idx="111">
                  <c:v>39.317695287172889</c:v>
                </c:pt>
                <c:pt idx="112">
                  <c:v>43.249464815890178</c:v>
                </c:pt>
                <c:pt idx="113">
                  <c:v>47.574411297479202</c:v>
                </c:pt>
                <c:pt idx="114">
                  <c:v>52.331852427227119</c:v>
                </c:pt>
                <c:pt idx="115">
                  <c:v>57.565037669949838</c:v>
                </c:pt>
                <c:pt idx="116">
                  <c:v>63.321541436944827</c:v>
                </c:pt>
                <c:pt idx="117">
                  <c:v>69.653695580639322</c:v>
                </c:pt>
                <c:pt idx="118">
                  <c:v>76.619065138703263</c:v>
                </c:pt>
                <c:pt idx="119">
                  <c:v>84.280971652573584</c:v>
                </c:pt>
                <c:pt idx="120">
                  <c:v>92.709068817830953</c:v>
                </c:pt>
                <c:pt idx="121">
                  <c:v>101.97997569961406</c:v>
                </c:pt>
                <c:pt idx="122">
                  <c:v>112.17797326957549</c:v>
                </c:pt>
                <c:pt idx="123">
                  <c:v>123.39577059653304</c:v>
                </c:pt>
                <c:pt idx="124">
                  <c:v>135.73534765618635</c:v>
                </c:pt>
                <c:pt idx="125">
                  <c:v>149.30888242180501</c:v>
                </c:pt>
                <c:pt idx="126">
                  <c:v>164.23977066398552</c:v>
                </c:pt>
                <c:pt idx="127">
                  <c:v>180.6637477303841</c:v>
                </c:pt>
                <c:pt idx="128">
                  <c:v>198.73012250342254</c:v>
                </c:pt>
                <c:pt idx="129">
                  <c:v>218.60313475376478</c:v>
                </c:pt>
                <c:pt idx="130">
                  <c:v>240.46344822914128</c:v>
                </c:pt>
                <c:pt idx="131">
                  <c:v>264.50979305205544</c:v>
                </c:pt>
                <c:pt idx="132">
                  <c:v>290.96077235726096</c:v>
                </c:pt>
                <c:pt idx="133">
                  <c:v>320.05684959298708</c:v>
                </c:pt>
                <c:pt idx="134">
                  <c:v>352.0625345522858</c:v>
                </c:pt>
                <c:pt idx="135">
                  <c:v>387.26878800751444</c:v>
                </c:pt>
                <c:pt idx="136">
                  <c:v>425.99566680826592</c:v>
                </c:pt>
                <c:pt idx="137">
                  <c:v>468.59523348909261</c:v>
                </c:pt>
                <c:pt idx="138">
                  <c:v>515.45475683800191</c:v>
                </c:pt>
                <c:pt idx="139">
                  <c:v>567.0002325218021</c:v>
                </c:pt>
                <c:pt idx="140">
                  <c:v>623.70025577398235</c:v>
                </c:pt>
                <c:pt idx="141">
                  <c:v>686.07028135138069</c:v>
                </c:pt>
                <c:pt idx="142">
                  <c:v>754.67730948651877</c:v>
                </c:pt>
                <c:pt idx="143">
                  <c:v>830.1450404351707</c:v>
                </c:pt>
                <c:pt idx="144">
                  <c:v>913.15954447868785</c:v>
                </c:pt>
                <c:pt idx="145">
                  <c:v>1004.4754989265566</c:v>
                </c:pt>
                <c:pt idx="146">
                  <c:v>1104.9230488192125</c:v>
                </c:pt>
                <c:pt idx="147">
                  <c:v>1215.4153537011337</c:v>
                </c:pt>
                <c:pt idx="148">
                  <c:v>1336.9568890712471</c:v>
                </c:pt>
                <c:pt idx="149">
                  <c:v>1470.6525779783719</c:v>
                </c:pt>
                <c:pt idx="150">
                  <c:v>1617.7178357762091</c:v>
                </c:pt>
                <c:pt idx="151">
                  <c:v>1779.4896193538302</c:v>
                </c:pt>
                <c:pt idx="152">
                  <c:v>1957.4385812892135</c:v>
                </c:pt>
                <c:pt idx="153">
                  <c:v>2153.1824394181349</c:v>
                </c:pt>
                <c:pt idx="154">
                  <c:v>2368.5006833599487</c:v>
                </c:pt>
                <c:pt idx="155">
                  <c:v>2605.3507516959439</c:v>
                </c:pt>
                <c:pt idx="156">
                  <c:v>2865.8858268655385</c:v>
                </c:pt>
                <c:pt idx="157">
                  <c:v>3152.4744095520928</c:v>
                </c:pt>
                <c:pt idx="158">
                  <c:v>3467.721850507302</c:v>
                </c:pt>
                <c:pt idx="159">
                  <c:v>3814.4940355580325</c:v>
                </c:pt>
                <c:pt idx="160">
                  <c:v>4195.9434391138357</c:v>
                </c:pt>
                <c:pt idx="161">
                  <c:v>4615.5377830252201</c:v>
                </c:pt>
                <c:pt idx="162">
                  <c:v>5077.0915613277421</c:v>
                </c:pt>
                <c:pt idx="163">
                  <c:v>5584.8007174605173</c:v>
                </c:pt>
                <c:pt idx="164">
                  <c:v>6143.2807892065694</c:v>
                </c:pt>
                <c:pt idx="165">
                  <c:v>6757.6088681272267</c:v>
                </c:pt>
                <c:pt idx="166">
                  <c:v>7433.3697549399503</c:v>
                </c:pt>
                <c:pt idx="167">
                  <c:v>8176.7067304339462</c:v>
                </c:pt>
                <c:pt idx="168">
                  <c:v>8994.3774034773414</c:v>
                </c:pt>
                <c:pt idx="169">
                  <c:v>9893.8151438250752</c:v>
                </c:pt>
                <c:pt idx="170">
                  <c:v>10883.196658207584</c:v>
                </c:pt>
                <c:pt idx="171">
                  <c:v>11971.516324028344</c:v>
                </c:pt>
                <c:pt idx="172">
                  <c:v>13168.667956431178</c:v>
                </c:pt>
                <c:pt idx="173">
                  <c:v>14485.534752074298</c:v>
                </c:pt>
                <c:pt idx="174">
                  <c:v>15934.088227281729</c:v>
                </c:pt>
                <c:pt idx="175">
                  <c:v>17527.497050009901</c:v>
                </c:pt>
                <c:pt idx="176">
                  <c:v>19280.246755010892</c:v>
                </c:pt>
                <c:pt idx="177">
                  <c:v>21208.271430511984</c:v>
                </c:pt>
                <c:pt idx="178">
                  <c:v>23329.098573563188</c:v>
                </c:pt>
                <c:pt idx="179">
                  <c:v>25662.008430919508</c:v>
                </c:pt>
                <c:pt idx="180">
                  <c:v>28228.20927401146</c:v>
                </c:pt>
                <c:pt idx="181">
                  <c:v>31051.030201412606</c:v>
                </c:pt>
                <c:pt idx="182">
                  <c:v>34156.133221553871</c:v>
                </c:pt>
                <c:pt idx="183">
                  <c:v>37571.746543709261</c:v>
                </c:pt>
                <c:pt idx="184">
                  <c:v>41328.921198080192</c:v>
                </c:pt>
                <c:pt idx="185">
                  <c:v>45461.813317888213</c:v>
                </c:pt>
                <c:pt idx="186">
                  <c:v>50007.994649677043</c:v>
                </c:pt>
                <c:pt idx="187">
                  <c:v>55008.794114644756</c:v>
                </c:pt>
                <c:pt idx="188">
                  <c:v>60509.67352610924</c:v>
                </c:pt>
                <c:pt idx="189">
                  <c:v>66560.640878720165</c:v>
                </c:pt>
                <c:pt idx="190">
                  <c:v>73216.704966592195</c:v>
                </c:pt>
                <c:pt idx="191">
                  <c:v>80538.375463251417</c:v>
                </c:pt>
                <c:pt idx="192">
                  <c:v>88592.213009576561</c:v>
                </c:pt>
                <c:pt idx="193">
                  <c:v>97451.434310534227</c:v>
                </c:pt>
                <c:pt idx="194">
                  <c:v>107196.57774158765</c:v>
                </c:pt>
                <c:pt idx="195">
                  <c:v>117916.23551574643</c:v>
                </c:pt>
                <c:pt idx="196">
                  <c:v>129707.8590673211</c:v>
                </c:pt>
                <c:pt idx="197">
                  <c:v>142678.64497405323</c:v>
                </c:pt>
                <c:pt idx="198">
                  <c:v>156946.50947145856</c:v>
                </c:pt>
                <c:pt idx="199">
                  <c:v>172641.16041860444</c:v>
                </c:pt>
                <c:pt idx="200">
                  <c:v>189905.2764604649</c:v>
                </c:pt>
              </c:numCache>
            </c:numRef>
          </c:xVal>
          <c:yVal>
            <c:numRef>
              <c:f>'Backfill - Dynamic'!$N$4:$N$1000</c:f>
              <c:numCache>
                <c:formatCode>0.0000E+00</c:formatCode>
                <c:ptCount val="997"/>
                <c:pt idx="0">
                  <c:v>0.95408467501490757</c:v>
                </c:pt>
                <c:pt idx="1">
                  <c:v>0.94972398646643308</c:v>
                </c:pt>
                <c:pt idx="2">
                  <c:v>0.94497303873798855</c:v>
                </c:pt>
                <c:pt idx="3">
                  <c:v>0.93980159613553582</c:v>
                </c:pt>
                <c:pt idx="4">
                  <c:v>0.9341779937208059</c:v>
                </c:pt>
                <c:pt idx="5">
                  <c:v>0.92806925568329446</c:v>
                </c:pt>
                <c:pt idx="6">
                  <c:v>0.92144126011487593</c:v>
                </c:pt>
                <c:pt idx="7">
                  <c:v>0.91425895695615955</c:v>
                </c:pt>
                <c:pt idx="8">
                  <c:v>0.90648664590365047</c:v>
                </c:pt>
                <c:pt idx="9">
                  <c:v>0.89808832078848155</c:v>
                </c:pt>
                <c:pt idx="10">
                  <c:v>0.88902808627463625</c:v>
                </c:pt>
                <c:pt idx="11">
                  <c:v>0.8792706515857347</c:v>
                </c:pt>
                <c:pt idx="12">
                  <c:v>0.86878190426414315</c:v>
                </c:pt>
                <c:pt idx="13">
                  <c:v>0.85752956461356422</c:v>
                </c:pt>
                <c:pt idx="14">
                  <c:v>0.84548391841665915</c:v>
                </c:pt>
                <c:pt idx="15">
                  <c:v>0.83261862172837997</c:v>
                </c:pt>
                <c:pt idx="16">
                  <c:v>0.81891156705082602</c:v>
                </c:pt>
                <c:pt idx="17">
                  <c:v>0.80434579509256887</c:v>
                </c:pt>
                <c:pt idx="18">
                  <c:v>0.78891043078473222</c:v>
                </c:pt>
                <c:pt idx="19">
                  <c:v>0.77260161654361126</c:v>
                </c:pt>
                <c:pt idx="20">
                  <c:v>0.75542341031063609</c:v>
                </c:pt>
                <c:pt idx="21">
                  <c:v>0.73738861113199217</c:v>
                </c:pt>
                <c:pt idx="22">
                  <c:v>0.71851947149810957</c:v>
                </c:pt>
                <c:pt idx="23">
                  <c:v>0.69884825391271221</c:v>
                </c:pt>
                <c:pt idx="24">
                  <c:v>0.6784175897400575</c:v>
                </c:pt>
                <c:pt idx="25">
                  <c:v>0.65728060172797853</c:v>
                </c:pt>
                <c:pt idx="26">
                  <c:v>0.63550075799000383</c:v>
                </c:pt>
                <c:pt idx="27">
                  <c:v>0.61315143467245847</c:v>
                </c:pt>
                <c:pt idx="28">
                  <c:v>0.5903151767507484</c:v>
                </c:pt>
                <c:pt idx="29">
                  <c:v>0.56708266078558267</c:v>
                </c:pt>
                <c:pt idx="30">
                  <c:v>0.5435513791085812</c:v>
                </c:pt>
                <c:pt idx="31">
                  <c:v>0.51982408063727759</c:v>
                </c:pt>
                <c:pt idx="32">
                  <c:v>0.4960070180471618</c:v>
                </c:pt>
                <c:pt idx="33">
                  <c:v>0.47220806306645796</c:v>
                </c:pt>
                <c:pt idx="34">
                  <c:v>0.44853476008569304</c:v>
                </c:pt>
                <c:pt idx="35">
                  <c:v>0.4250923922764453</c:v>
                </c:pt>
                <c:pt idx="36">
                  <c:v>0.40198213359894724</c:v>
                </c:pt>
                <c:pt idx="37">
                  <c:v>0.37929935452680558</c:v>
                </c:pt>
                <c:pt idx="38">
                  <c:v>0.35713213957166962</c:v>
                </c:pt>
                <c:pt idx="39">
                  <c:v>0.33556006168181124</c:v>
                </c:pt>
                <c:pt idx="40">
                  <c:v>0.31465324351081669</c:v>
                </c:pt>
                <c:pt idx="41">
                  <c:v>0.2944717197125386</c:v>
                </c:pt>
                <c:pt idx="42">
                  <c:v>0.27506509908040849</c:v>
                </c:pt>
                <c:pt idx="43">
                  <c:v>0.25647251160174733</c:v>
                </c:pt>
                <c:pt idx="44">
                  <c:v>0.23872281415829902</c:v>
                </c:pt>
                <c:pt idx="45">
                  <c:v>0.22183502017063519</c:v>
                </c:pt>
                <c:pt idx="46">
                  <c:v>0.2058189131320452</c:v>
                </c:pt>
                <c:pt idx="47">
                  <c:v>0.19067580159688216</c:v>
                </c:pt>
                <c:pt idx="48">
                  <c:v>0.17639937344561377</c:v>
                </c:pt>
                <c:pt idx="49">
                  <c:v>0.16297660966244393</c:v>
                </c:pt>
                <c:pt idx="50">
                  <c:v>0.15038872187703883</c:v>
                </c:pt>
                <c:pt idx="51">
                  <c:v>0.13861208297875247</c:v>
                </c:pt>
                <c:pt idx="52">
                  <c:v>0.12761912569343811</c:v>
                </c:pt>
                <c:pt idx="53">
                  <c:v>0.1173791896814667</c:v>
                </c:pt>
                <c:pt idx="54">
                  <c:v>0.10785930312868361</c:v>
                </c:pt>
                <c:pt idx="55">
                  <c:v>9.9024889716734343E-2</c:v>
                </c:pt>
                <c:pt idx="56">
                  <c:v>9.0840396125040912E-2</c:v>
                </c:pt>
                <c:pt idx="57">
                  <c:v>8.3269838762624934E-2</c:v>
                </c:pt>
                <c:pt idx="58">
                  <c:v>7.6277271245831155E-2</c:v>
                </c:pt>
                <c:pt idx="59">
                  <c:v>6.9827176265696386E-2</c:v>
                </c:pt>
                <c:pt idx="60">
                  <c:v>6.3884786994465717E-2</c:v>
                </c:pt>
                <c:pt idx="61">
                  <c:v>5.8416344149787434E-2</c:v>
                </c:pt>
                <c:pt idx="62">
                  <c:v>5.3389295359043888E-2</c:v>
                </c:pt>
                <c:pt idx="63">
                  <c:v>4.8772443635369991E-2</c:v>
                </c:pt>
                <c:pt idx="64">
                  <c:v>4.4536051674886841E-2</c:v>
                </c:pt>
                <c:pt idx="65">
                  <c:v>4.0651908385582858E-2</c:v>
                </c:pt>
                <c:pt idx="66">
                  <c:v>3.7093363625057045E-2</c:v>
                </c:pt>
                <c:pt idx="67">
                  <c:v>3.383533660861545E-2</c:v>
                </c:pt>
                <c:pt idx="68">
                  <c:v>3.0854302891847662E-2</c:v>
                </c:pt>
                <c:pt idx="69">
                  <c:v>2.8128264263990892E-2</c:v>
                </c:pt>
                <c:pt idx="70">
                  <c:v>2.5636705332942898E-2</c:v>
                </c:pt>
                <c:pt idx="71">
                  <c:v>2.3360540055568365E-2</c:v>
                </c:pt>
                <c:pt idx="72">
                  <c:v>2.128205097818401E-2</c:v>
                </c:pt>
                <c:pt idx="73">
                  <c:v>1.9384823507630235E-2</c:v>
                </c:pt>
                <c:pt idx="74">
                  <c:v>1.7653677135621552E-2</c:v>
                </c:pt>
                <c:pt idx="75">
                  <c:v>1.6074595188159371E-2</c:v>
                </c:pt>
                <c:pt idx="76">
                  <c:v>1.4634654366022376E-2</c:v>
                </c:pt>
                <c:pt idx="77">
                  <c:v>1.3321955078934876E-2</c:v>
                </c:pt>
                <c:pt idx="78">
                  <c:v>1.2125553351491323E-2</c:v>
                </c:pt>
                <c:pt idx="79">
                  <c:v>1.1035394889490957E-2</c:v>
                </c:pt>
                <c:pt idx="80">
                  <c:v>1.0042251737128039E-2</c:v>
                </c:pt>
                <c:pt idx="81">
                  <c:v>9.137661824692063E-3</c:v>
                </c:pt>
                <c:pt idx="82">
                  <c:v>8.3138715994591269E-3</c:v>
                </c:pt>
                <c:pt idx="83">
                  <c:v>7.5637818459695439E-3</c:v>
                </c:pt>
                <c:pt idx="84">
                  <c:v>6.8808967328624956E-3</c:v>
                </c:pt>
                <c:pt idx="85">
                  <c:v>6.2592760691708542E-3</c:v>
                </c:pt>
                <c:pt idx="86">
                  <c:v>5.6934907110787669E-3</c:v>
                </c:pt>
                <c:pt idx="87">
                  <c:v>5.1785810285245575E-3</c:v>
                </c:pt>
                <c:pt idx="88">
                  <c:v>4.7100183178864158E-3</c:v>
                </c:pt>
                <c:pt idx="89">
                  <c:v>4.2836690307697135E-3</c:v>
                </c:pt>
                <c:pt idx="90">
                  <c:v>3.8957616783045225E-3</c:v>
                </c:pt>
                <c:pt idx="91">
                  <c:v>3.5428562642464741E-3</c:v>
                </c:pt>
                <c:pt idx="92">
                  <c:v>3.2218160976189496E-3</c:v>
                </c:pt>
                <c:pt idx="93">
                  <c:v>2.9297818358609796E-3</c:v>
                </c:pt>
                <c:pt idx="94">
                  <c:v>2.6641476118082659E-3</c:v>
                </c:pt>
                <c:pt idx="95">
                  <c:v>2.4225391018041129E-3</c:v>
                </c:pt>
                <c:pt idx="96">
                  <c:v>2.2027933973799525E-3</c:v>
                </c:pt>
                <c:pt idx="97">
                  <c:v>2.0029405489105459E-3</c:v>
                </c:pt>
                <c:pt idx="98">
                  <c:v>1.8211866561551092E-3</c:v>
                </c:pt>
                <c:pt idx="99">
                  <c:v>1.6558983874180189E-3</c:v>
                </c:pt>
                <c:pt idx="100">
                  <c:v>1.5055888160247961E-3</c:v>
                </c:pt>
                <c:pt idx="101">
                  <c:v>1.3689044697734415E-3</c:v>
                </c:pt>
                <c:pt idx="102">
                  <c:v>1.2446134958829156E-3</c:v>
                </c:pt>
                <c:pt idx="103">
                  <c:v>1.1315948506411032E-3</c:v>
                </c:pt>
                <c:pt idx="104">
                  <c:v>1.0288284293967205E-3</c:v>
                </c:pt>
                <c:pt idx="105">
                  <c:v>9.3538605870335096E-4</c:v>
                </c:pt>
                <c:pt idx="106">
                  <c:v>8.5042327828291028E-4</c:v>
                </c:pt>
                <c:pt idx="107">
                  <c:v>7.73171846015006E-4</c:v>
                </c:pt>
                <c:pt idx="108">
                  <c:v>7.0293290437103235E-4</c:v>
                </c:pt>
                <c:pt idx="109">
                  <c:v>6.3907075159725833E-4</c:v>
                </c:pt>
                <c:pt idx="110">
                  <c:v>5.8100716551441188E-4</c:v>
                </c:pt>
                <c:pt idx="111">
                  <c:v>5.2821623205089833E-4</c:v>
                </c:pt>
                <c:pt idx="112">
                  <c:v>4.8021963457408316E-4</c:v>
                </c:pt>
                <c:pt idx="113">
                  <c:v>4.3658236374218262E-4</c:v>
                </c:pt>
                <c:pt idx="114">
                  <c:v>3.9690881098261051E-4</c:v>
                </c:pt>
                <c:pt idx="115">
                  <c:v>3.6083921182623879E-4</c:v>
                </c:pt>
                <c:pt idx="116">
                  <c:v>3.280464082063424E-4</c:v>
                </c:pt>
                <c:pt idx="117">
                  <c:v>2.9823290148141491E-4</c:v>
                </c:pt>
                <c:pt idx="118">
                  <c:v>2.7112817037773399E-4</c:v>
                </c:pt>
                <c:pt idx="119">
                  <c:v>2.4648623028527091E-4</c:v>
                </c:pt>
                <c:pt idx="120">
                  <c:v>2.2408341239348175E-4</c:v>
                </c:pt>
                <c:pt idx="121">
                  <c:v>2.0371634303528412E-4</c:v>
                </c:pt>
                <c:pt idx="122">
                  <c:v>1.8520010533100258E-4</c:v>
                </c:pt>
                <c:pt idx="123">
                  <c:v>1.6836656680144834E-4</c:v>
                </c:pt>
                <c:pt idx="124">
                  <c:v>1.5306285806203636E-4</c:v>
                </c:pt>
                <c:pt idx="125">
                  <c:v>1.3914998902867122E-4</c:v>
                </c:pt>
                <c:pt idx="126">
                  <c:v>1.265015902710555E-4</c:v>
                </c:pt>
                <c:pt idx="127">
                  <c:v>1.1500276824942036E-4</c:v>
                </c:pt>
                <c:pt idx="128">
                  <c:v>1.0454906417509104E-4</c:v>
                </c:pt>
                <c:pt idx="129">
                  <c:v>9.5045507151794283E-5</c:v>
                </c:pt>
                <c:pt idx="130">
                  <c:v>8.640575309059692E-5</c:v>
                </c:pt>
                <c:pt idx="131">
                  <c:v>7.8551301653667703E-5</c:v>
                </c:pt>
                <c:pt idx="132">
                  <c:v>7.1410784176975114E-5</c:v>
                </c:pt>
                <c:pt idx="133">
                  <c:v>6.4919316155365999E-5</c:v>
                </c:pt>
                <c:pt idx="134">
                  <c:v>5.9017908450537961E-5</c:v>
                </c:pt>
                <c:pt idx="135">
                  <c:v>5.3652931908109356E-5</c:v>
                </c:pt>
                <c:pt idx="136">
                  <c:v>4.8775630548788916E-5</c:v>
                </c:pt>
                <c:pt idx="137">
                  <c:v>4.4341678934658068E-5</c:v>
                </c:pt>
                <c:pt idx="138">
                  <c:v>4.0310779708566557E-5</c:v>
                </c:pt>
                <c:pt idx="139">
                  <c:v>3.6646297666045263E-5</c:v>
                </c:pt>
                <c:pt idx="140">
                  <c:v>3.3314927048107808E-5</c:v>
                </c:pt>
                <c:pt idx="141">
                  <c:v>3.0286389042719959E-5</c:v>
                </c:pt>
                <c:pt idx="142">
                  <c:v>2.7533156755190604E-5</c:v>
                </c:pt>
                <c:pt idx="143">
                  <c:v>2.5030205155678926E-5</c:v>
                </c:pt>
                <c:pt idx="144">
                  <c:v>2.2754783737608591E-5</c:v>
                </c:pt>
                <c:pt idx="145">
                  <c:v>2.0686209826028803E-5</c:v>
                </c:pt>
                <c:pt idx="146">
                  <c:v>1.8805680661685825E-5</c:v>
                </c:pt>
                <c:pt idx="147">
                  <c:v>1.7096102556427587E-5</c:v>
                </c:pt>
                <c:pt idx="148">
                  <c:v>1.5541935570072757E-5</c:v>
                </c:pt>
                <c:pt idx="149">
                  <c:v>1.4129052299413462E-5</c:v>
                </c:pt>
                <c:pt idx="150">
                  <c:v>1.2844609497844906E-5</c:v>
                </c:pt>
                <c:pt idx="151">
                  <c:v>1.1676931360370226E-5</c:v>
                </c:pt>
                <c:pt idx="152">
                  <c:v>1.0615403414458117E-5</c:v>
                </c:pt>
                <c:pt idx="153">
                  <c:v>9.6503760533832801E-6</c:v>
                </c:pt>
                <c:pt idx="154">
                  <c:v>8.7730768361203085E-6</c:v>
                </c:pt>
                <c:pt idx="155">
                  <c:v>7.9755307573770192E-6</c:v>
                </c:pt>
                <c:pt idx="156">
                  <c:v>7.2504877636598514E-6</c:v>
                </c:pt>
                <c:pt idx="157">
                  <c:v>6.5913568570137048E-6</c:v>
                </c:pt>
                <c:pt idx="158">
                  <c:v>5.9921461878646272E-6</c:v>
                </c:pt>
                <c:pt idx="159">
                  <c:v>5.4474085927559011E-6</c:v>
                </c:pt>
                <c:pt idx="160">
                  <c:v>4.9521920821975184E-6</c:v>
                </c:pt>
                <c:pt idx="161">
                  <c:v>4.5019948287925752E-6</c:v>
                </c:pt>
                <c:pt idx="162">
                  <c:v>4.0927242466681039E-6</c:v>
                </c:pt>
                <c:pt idx="163">
                  <c:v>3.7206597903923247E-6</c:v>
                </c:pt>
                <c:pt idx="164">
                  <c:v>3.3824191353412823E-6</c:v>
                </c:pt>
                <c:pt idx="165">
                  <c:v>3.0749274321914739E-6</c:v>
                </c:pt>
                <c:pt idx="166">
                  <c:v>2.7953893561394685E-6</c:v>
                </c:pt>
                <c:pt idx="167">
                  <c:v>2.5412636968378339E-6</c:v>
                </c:pt>
                <c:pt idx="168">
                  <c:v>2.310240258118912E-6</c:v>
                </c:pt>
                <c:pt idx="169">
                  <c:v>2.1002188575635708E-6</c:v>
                </c:pt>
                <c:pt idx="170">
                  <c:v>1.9092902350511874E-6</c:v>
                </c:pt>
                <c:pt idx="171">
                  <c:v>1.7357186967729667E-6</c:v>
                </c:pt>
                <c:pt idx="172">
                  <c:v>1.577926336960537E-6</c:v>
                </c:pt>
                <c:pt idx="173">
                  <c:v>1.4344786939188254E-6</c:v>
                </c:pt>
                <c:pt idx="174">
                  <c:v>1.3040717099864854E-6</c:v>
                </c:pt>
                <c:pt idx="175">
                  <c:v>1.1855198768970714E-6</c:v>
                </c:pt>
                <c:pt idx="176">
                  <c:v>1.0777454587872161E-6</c:v>
                </c:pt>
                <c:pt idx="177">
                  <c:v>9.7976869489212926E-7</c:v>
                </c:pt>
                <c:pt idx="178">
                  <c:v>8.9069889287274379E-7</c:v>
                </c:pt>
                <c:pt idx="179">
                  <c:v>8.0972633181361683E-7</c:v>
                </c:pt>
                <c:pt idx="180">
                  <c:v>7.3611490128979875E-7</c:v>
                </c:pt>
                <c:pt idx="181">
                  <c:v>6.6919540959115462E-7</c:v>
                </c:pt>
                <c:pt idx="182">
                  <c:v>6.0835950027481181E-7</c:v>
                </c:pt>
                <c:pt idx="183">
                  <c:v>5.5305412174580432E-7</c:v>
                </c:pt>
                <c:pt idx="184">
                  <c:v>5.0277649959278707E-7</c:v>
                </c:pt>
                <c:pt idx="185">
                  <c:v>4.570695659756097E-7</c:v>
                </c:pt>
                <c:pt idx="186">
                  <c:v>4.1551780451605808E-7</c:v>
                </c:pt>
                <c:pt idx="187">
                  <c:v>3.7774347291997444E-7</c:v>
                </c:pt>
                <c:pt idx="188">
                  <c:v>3.4340316899254995E-7</c:v>
                </c:pt>
                <c:pt idx="189">
                  <c:v>3.1218470883006525E-7</c:v>
                </c:pt>
                <c:pt idx="190">
                  <c:v>2.8380428880909194E-7</c:v>
                </c:pt>
                <c:pt idx="191">
                  <c:v>2.5800390557395761E-7</c:v>
                </c:pt>
                <c:pt idx="192">
                  <c:v>2.345490105685579E-7</c:v>
                </c:pt>
                <c:pt idx="193">
                  <c:v>2.1322637779069223E-7</c:v>
                </c:pt>
                <c:pt idx="194">
                  <c:v>1.9384216538538047E-7</c:v>
                </c:pt>
                <c:pt idx="195">
                  <c:v>1.7622015345570004E-7</c:v>
                </c:pt>
                <c:pt idx="196">
                  <c:v>1.6020014207159036E-7</c:v>
                </c:pt>
                <c:pt idx="197">
                  <c:v>1.4563649491335368E-7</c:v>
                </c:pt>
                <c:pt idx="198">
                  <c:v>1.3239681531048589E-7</c:v>
                </c:pt>
                <c:pt idx="199">
                  <c:v>1.2036074264002161E-7</c:v>
                </c:pt>
                <c:pt idx="200">
                  <c:v>1.0941885814272285E-7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1D6-4EE3-B7E5-C85382719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2849583"/>
        <c:axId val="1"/>
      </c:scatterChart>
      <c:valAx>
        <c:axId val="622849583"/>
        <c:scaling>
          <c:logBase val="10"/>
          <c:orientation val="minMax"/>
          <c:max val="10"/>
          <c:min val="1E-4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Strain (%)</a:t>
                </a:r>
              </a:p>
            </c:rich>
          </c:tx>
          <c:layout>
            <c:manualLayout>
              <c:xMode val="edge"/>
              <c:yMode val="edge"/>
              <c:x val="0.47508693597208396"/>
              <c:y val="0.895653918260217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Modulus reduction factor</a:t>
                </a:r>
              </a:p>
            </c:rich>
          </c:tx>
          <c:layout>
            <c:manualLayout>
              <c:xMode val="edge"/>
              <c:yMode val="edge"/>
              <c:x val="2.2016270954636416E-2"/>
              <c:y val="0.219565429321334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622849583"/>
        <c:crossesAt val="1E-4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7714383403224023"/>
          <c:y val="0.10380614923134608"/>
          <c:w val="0.33333393670618749"/>
          <c:h val="0.13840869891263596"/>
        </c:manualLayout>
      </c:layout>
      <c:overlay val="1"/>
      <c:spPr>
        <a:solidFill>
          <a:srgbClr val="FFFFFF"/>
        </a:solidFill>
        <a:ln>
          <a:solidFill>
            <a:schemeClr val="tx1"/>
          </a:solidFill>
        </a:ln>
      </c:sp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NL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727702219040802"/>
          <c:y val="7.1583684694544139E-2"/>
          <c:w val="0.81064032450489143"/>
          <c:h val="0.73752887261045474"/>
        </c:manualLayout>
      </c:layout>
      <c:scatterChart>
        <c:scatterStyle val="smoothMarker"/>
        <c:varyColors val="0"/>
        <c:ser>
          <c:idx val="0"/>
          <c:order val="0"/>
          <c:tx>
            <c:v>Seed &amp; Idriss (1970)</c:v>
          </c:tx>
          <c:spPr>
            <a:ln w="1905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'Backfill - Dynamic'!$B$3:$B$13</c:f>
              <c:numCache>
                <c:formatCode>General</c:formatCode>
                <c:ptCount val="11"/>
                <c:pt idx="0">
                  <c:v>1E-4</c:v>
                </c:pt>
                <c:pt idx="1">
                  <c:v>2.9999999999999997E-4</c:v>
                </c:pt>
                <c:pt idx="2">
                  <c:v>1E-3</c:v>
                </c:pt>
                <c:pt idx="3">
                  <c:v>2.9999999999999996E-3</c:v>
                </c:pt>
                <c:pt idx="4">
                  <c:v>0.01</c:v>
                </c:pt>
                <c:pt idx="5">
                  <c:v>2.9999999999999995E-2</c:v>
                </c:pt>
                <c:pt idx="6">
                  <c:v>0.1</c:v>
                </c:pt>
                <c:pt idx="7">
                  <c:v>0.29999999999999993</c:v>
                </c:pt>
                <c:pt idx="8">
                  <c:v>1</c:v>
                </c:pt>
                <c:pt idx="9">
                  <c:v>2.9999999999999991</c:v>
                </c:pt>
                <c:pt idx="10">
                  <c:v>10</c:v>
                </c:pt>
              </c:numCache>
            </c:numRef>
          </c:xVal>
          <c:yVal>
            <c:numRef>
              <c:f>'Backfill - Dynamic'!$D$3:$D$13</c:f>
              <c:numCache>
                <c:formatCode>General</c:formatCode>
                <c:ptCount val="11"/>
                <c:pt idx="0">
                  <c:v>0.7</c:v>
                </c:pt>
                <c:pt idx="1">
                  <c:v>1.2</c:v>
                </c:pt>
                <c:pt idx="2">
                  <c:v>2.7</c:v>
                </c:pt>
                <c:pt idx="3">
                  <c:v>5.5</c:v>
                </c:pt>
                <c:pt idx="4">
                  <c:v>9.9</c:v>
                </c:pt>
                <c:pt idx="5">
                  <c:v>14.8</c:v>
                </c:pt>
                <c:pt idx="6">
                  <c:v>21</c:v>
                </c:pt>
                <c:pt idx="7">
                  <c:v>25.5</c:v>
                </c:pt>
                <c:pt idx="8">
                  <c:v>27.9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03-473C-93F7-D2B6652DA0E9}"/>
            </c:ext>
          </c:extLst>
        </c:ser>
        <c:ser>
          <c:idx val="1"/>
          <c:order val="1"/>
          <c:tx>
            <c:v>HSSmall</c:v>
          </c:tx>
          <c:spPr>
            <a:ln w="25400">
              <a:solidFill>
                <a:schemeClr val="tx1"/>
              </a:solidFill>
              <a:prstDash val="solid"/>
            </a:ln>
          </c:spPr>
          <c:marker>
            <c:symbol val="none"/>
          </c:marker>
          <c:xVal>
            <c:numRef>
              <c:f>'Backfill - Dynamic'!$M$4:$M$204</c:f>
              <c:numCache>
                <c:formatCode>0.0000E+00</c:formatCode>
                <c:ptCount val="201"/>
                <c:pt idx="0">
                  <c:v>1E-3</c:v>
                </c:pt>
                <c:pt idx="1">
                  <c:v>1.1000000000000001E-3</c:v>
                </c:pt>
                <c:pt idx="2">
                  <c:v>1.2100000000000004E-3</c:v>
                </c:pt>
                <c:pt idx="3">
                  <c:v>1.3310000000000004E-3</c:v>
                </c:pt>
                <c:pt idx="4">
                  <c:v>1.4641000000000005E-3</c:v>
                </c:pt>
                <c:pt idx="5">
                  <c:v>1.610510000000001E-3</c:v>
                </c:pt>
                <c:pt idx="6">
                  <c:v>1.7715610000000011E-3</c:v>
                </c:pt>
                <c:pt idx="7">
                  <c:v>1.9487171000000013E-3</c:v>
                </c:pt>
                <c:pt idx="8">
                  <c:v>2.1435888100000016E-3</c:v>
                </c:pt>
                <c:pt idx="9">
                  <c:v>2.357947691000002E-3</c:v>
                </c:pt>
                <c:pt idx="10">
                  <c:v>2.5937424601000024E-3</c:v>
                </c:pt>
                <c:pt idx="11">
                  <c:v>2.8531167061100027E-3</c:v>
                </c:pt>
                <c:pt idx="12">
                  <c:v>3.1384283767210029E-3</c:v>
                </c:pt>
                <c:pt idx="13">
                  <c:v>3.4522712143931038E-3</c:v>
                </c:pt>
                <c:pt idx="14">
                  <c:v>3.7974983358324142E-3</c:v>
                </c:pt>
                <c:pt idx="15">
                  <c:v>4.1772481694156557E-3</c:v>
                </c:pt>
                <c:pt idx="16">
                  <c:v>4.5949729863572217E-3</c:v>
                </c:pt>
                <c:pt idx="17">
                  <c:v>5.0544702849929443E-3</c:v>
                </c:pt>
                <c:pt idx="18">
                  <c:v>5.5599173134922393E-3</c:v>
                </c:pt>
                <c:pt idx="19">
                  <c:v>6.115909044841464E-3</c:v>
                </c:pt>
                <c:pt idx="20">
                  <c:v>6.7274999493256108E-3</c:v>
                </c:pt>
                <c:pt idx="21">
                  <c:v>7.4002499442581736E-3</c:v>
                </c:pt>
                <c:pt idx="22">
                  <c:v>8.1402749386839911E-3</c:v>
                </c:pt>
                <c:pt idx="23">
                  <c:v>8.9543024325523923E-3</c:v>
                </c:pt>
                <c:pt idx="24">
                  <c:v>9.849732675807632E-3</c:v>
                </c:pt>
                <c:pt idx="25">
                  <c:v>1.0834705943388395E-2</c:v>
                </c:pt>
                <c:pt idx="26">
                  <c:v>1.1918176537727237E-2</c:v>
                </c:pt>
                <c:pt idx="27">
                  <c:v>1.3109994191499962E-2</c:v>
                </c:pt>
                <c:pt idx="28">
                  <c:v>1.4420993610649959E-2</c:v>
                </c:pt>
                <c:pt idx="29">
                  <c:v>1.5863092971714957E-2</c:v>
                </c:pt>
                <c:pt idx="30">
                  <c:v>1.7449402268886454E-2</c:v>
                </c:pt>
                <c:pt idx="31">
                  <c:v>1.9194342495775101E-2</c:v>
                </c:pt>
                <c:pt idx="32">
                  <c:v>2.1113776745352614E-2</c:v>
                </c:pt>
                <c:pt idx="33">
                  <c:v>2.3225154419887876E-2</c:v>
                </c:pt>
                <c:pt idx="34">
                  <c:v>2.5547669861876666E-2</c:v>
                </c:pt>
                <c:pt idx="35">
                  <c:v>2.8102436848064336E-2</c:v>
                </c:pt>
                <c:pt idx="36">
                  <c:v>3.091268053287077E-2</c:v>
                </c:pt>
                <c:pt idx="37">
                  <c:v>3.4003948586157851E-2</c:v>
                </c:pt>
                <c:pt idx="38">
                  <c:v>3.7404343444773634E-2</c:v>
                </c:pt>
                <c:pt idx="39">
                  <c:v>4.1144777789250998E-2</c:v>
                </c:pt>
                <c:pt idx="40">
                  <c:v>4.5259255568176109E-2</c:v>
                </c:pt>
                <c:pt idx="41">
                  <c:v>4.9785181124993722E-2</c:v>
                </c:pt>
                <c:pt idx="42">
                  <c:v>5.4763699237493101E-2</c:v>
                </c:pt>
                <c:pt idx="43">
                  <c:v>6.0240069161242422E-2</c:v>
                </c:pt>
                <c:pt idx="44">
                  <c:v>6.6264076077366674E-2</c:v>
                </c:pt>
                <c:pt idx="45">
                  <c:v>7.2890483685103355E-2</c:v>
                </c:pt>
                <c:pt idx="46">
                  <c:v>8.0179532053613695E-2</c:v>
                </c:pt>
                <c:pt idx="47">
                  <c:v>8.819748525897507E-2</c:v>
                </c:pt>
                <c:pt idx="48">
                  <c:v>9.7017233784872578E-2</c:v>
                </c:pt>
                <c:pt idx="49">
                  <c:v>0.10671895716335984</c:v>
                </c:pt>
                <c:pt idx="50">
                  <c:v>0.11739085287969582</c:v>
                </c:pt>
                <c:pt idx="51">
                  <c:v>0.12912993816766541</c:v>
                </c:pt>
                <c:pt idx="52">
                  <c:v>0.14204293198443196</c:v>
                </c:pt>
                <c:pt idx="53">
                  <c:v>0.15624722518287518</c:v>
                </c:pt>
                <c:pt idx="54">
                  <c:v>0.17187194770116271</c:v>
                </c:pt>
                <c:pt idx="55">
                  <c:v>0.189059142471279</c:v>
                </c:pt>
                <c:pt idx="56">
                  <c:v>0.2079650567184069</c:v>
                </c:pt>
                <c:pt idx="57">
                  <c:v>0.22876156239024759</c:v>
                </c:pt>
                <c:pt idx="58">
                  <c:v>0.25163771862927237</c:v>
                </c:pt>
                <c:pt idx="59">
                  <c:v>0.27680149049219965</c:v>
                </c:pt>
                <c:pt idx="60">
                  <c:v>0.3044816395414196</c:v>
                </c:pt>
                <c:pt idx="61">
                  <c:v>0.33492980349556162</c:v>
                </c:pt>
                <c:pt idx="62">
                  <c:v>0.36842278384511784</c:v>
                </c:pt>
                <c:pt idx="63">
                  <c:v>0.40526506222962966</c:v>
                </c:pt>
                <c:pt idx="64">
                  <c:v>0.44579156845259271</c:v>
                </c:pt>
                <c:pt idx="65">
                  <c:v>0.49037072529785203</c:v>
                </c:pt>
                <c:pt idx="66">
                  <c:v>0.53940779782763726</c:v>
                </c:pt>
                <c:pt idx="67">
                  <c:v>0.59334857761040105</c:v>
                </c:pt>
                <c:pt idx="68">
                  <c:v>0.65268343537144125</c:v>
                </c:pt>
                <c:pt idx="69">
                  <c:v>0.71795177890858541</c:v>
                </c:pt>
                <c:pt idx="70">
                  <c:v>0.78974695679944407</c:v>
                </c:pt>
                <c:pt idx="71">
                  <c:v>0.86872165247938848</c:v>
                </c:pt>
                <c:pt idx="72">
                  <c:v>0.95559381772732743</c:v>
                </c:pt>
                <c:pt idx="73">
                  <c:v>1.0511531995000603</c:v>
                </c:pt>
                <c:pt idx="74">
                  <c:v>1.1562685194500664</c:v>
                </c:pt>
                <c:pt idx="75">
                  <c:v>1.2718953713950729</c:v>
                </c:pt>
                <c:pt idx="76">
                  <c:v>1.3990849085345805</c:v>
                </c:pt>
                <c:pt idx="77">
                  <c:v>1.5389933993880385</c:v>
                </c:pt>
                <c:pt idx="78">
                  <c:v>1.6928927393268425</c:v>
                </c:pt>
                <c:pt idx="79">
                  <c:v>1.8621820132595268</c:v>
                </c:pt>
                <c:pt idx="80">
                  <c:v>2.0484002145854796</c:v>
                </c:pt>
                <c:pt idx="81">
                  <c:v>2.2532402360440278</c:v>
                </c:pt>
                <c:pt idx="82">
                  <c:v>2.4785642596484307</c:v>
                </c:pt>
                <c:pt idx="83">
                  <c:v>2.7264206856132742</c:v>
                </c:pt>
                <c:pt idx="84">
                  <c:v>2.9990627541746013</c:v>
                </c:pt>
                <c:pt idx="85">
                  <c:v>3.2989690295920617</c:v>
                </c:pt>
                <c:pt idx="86">
                  <c:v>3.628865932551268</c:v>
                </c:pt>
                <c:pt idx="87">
                  <c:v>3.9917525258063953</c:v>
                </c:pt>
                <c:pt idx="88">
                  <c:v>4.3909277783870353</c:v>
                </c:pt>
                <c:pt idx="89">
                  <c:v>4.8300205562257394</c:v>
                </c:pt>
                <c:pt idx="90">
                  <c:v>5.3130226118483135</c:v>
                </c:pt>
                <c:pt idx="91">
                  <c:v>5.8443248730331447</c:v>
                </c:pt>
                <c:pt idx="92">
                  <c:v>6.4287573603364594</c:v>
                </c:pt>
                <c:pt idx="93">
                  <c:v>7.071633096370106</c:v>
                </c:pt>
                <c:pt idx="94">
                  <c:v>7.7787964060071175</c:v>
                </c:pt>
                <c:pt idx="95">
                  <c:v>8.55667604660783</c:v>
                </c:pt>
                <c:pt idx="96">
                  <c:v>9.4123436512686141</c:v>
                </c:pt>
                <c:pt idx="97">
                  <c:v>10.353578016395476</c:v>
                </c:pt>
                <c:pt idx="98">
                  <c:v>11.388935818035025</c:v>
                </c:pt>
                <c:pt idx="99">
                  <c:v>12.527829399838527</c:v>
                </c:pt>
                <c:pt idx="100">
                  <c:v>13.780612339822381</c:v>
                </c:pt>
                <c:pt idx="101">
                  <c:v>15.15867357380462</c:v>
                </c:pt>
                <c:pt idx="102">
                  <c:v>16.674540931185085</c:v>
                </c:pt>
                <c:pt idx="103">
                  <c:v>18.341995024303593</c:v>
                </c:pt>
                <c:pt idx="104">
                  <c:v>20.176194526733955</c:v>
                </c:pt>
                <c:pt idx="105">
                  <c:v>22.193813979407352</c:v>
                </c:pt>
                <c:pt idx="106">
                  <c:v>24.413195377348089</c:v>
                </c:pt>
                <c:pt idx="107">
                  <c:v>26.854514915082898</c:v>
                </c:pt>
                <c:pt idx="108">
                  <c:v>29.539966406591194</c:v>
                </c:pt>
                <c:pt idx="109">
                  <c:v>32.493963047250318</c:v>
                </c:pt>
                <c:pt idx="110">
                  <c:v>35.74335935197535</c:v>
                </c:pt>
                <c:pt idx="111">
                  <c:v>39.317695287172889</c:v>
                </c:pt>
                <c:pt idx="112">
                  <c:v>43.249464815890178</c:v>
                </c:pt>
                <c:pt idx="113">
                  <c:v>47.574411297479202</c:v>
                </c:pt>
                <c:pt idx="114">
                  <c:v>52.331852427227119</c:v>
                </c:pt>
                <c:pt idx="115">
                  <c:v>57.565037669949838</c:v>
                </c:pt>
                <c:pt idx="116">
                  <c:v>63.321541436944827</c:v>
                </c:pt>
                <c:pt idx="117">
                  <c:v>69.653695580639322</c:v>
                </c:pt>
                <c:pt idx="118">
                  <c:v>76.619065138703263</c:v>
                </c:pt>
                <c:pt idx="119">
                  <c:v>84.280971652573584</c:v>
                </c:pt>
                <c:pt idx="120">
                  <c:v>92.709068817830953</c:v>
                </c:pt>
                <c:pt idx="121">
                  <c:v>101.97997569961406</c:v>
                </c:pt>
                <c:pt idx="122">
                  <c:v>112.17797326957549</c:v>
                </c:pt>
                <c:pt idx="123">
                  <c:v>123.39577059653304</c:v>
                </c:pt>
                <c:pt idx="124">
                  <c:v>135.73534765618635</c:v>
                </c:pt>
                <c:pt idx="125">
                  <c:v>149.30888242180501</c:v>
                </c:pt>
                <c:pt idx="126">
                  <c:v>164.23977066398552</c:v>
                </c:pt>
                <c:pt idx="127">
                  <c:v>180.6637477303841</c:v>
                </c:pt>
                <c:pt idx="128">
                  <c:v>198.73012250342254</c:v>
                </c:pt>
                <c:pt idx="129">
                  <c:v>218.60313475376478</c:v>
                </c:pt>
                <c:pt idx="130">
                  <c:v>240.46344822914128</c:v>
                </c:pt>
                <c:pt idx="131">
                  <c:v>264.50979305205544</c:v>
                </c:pt>
                <c:pt idx="132">
                  <c:v>290.96077235726096</c:v>
                </c:pt>
                <c:pt idx="133">
                  <c:v>320.05684959298708</c:v>
                </c:pt>
                <c:pt idx="134">
                  <c:v>352.0625345522858</c:v>
                </c:pt>
                <c:pt idx="135">
                  <c:v>387.26878800751444</c:v>
                </c:pt>
                <c:pt idx="136">
                  <c:v>425.99566680826592</c:v>
                </c:pt>
                <c:pt idx="137">
                  <c:v>468.59523348909261</c:v>
                </c:pt>
                <c:pt idx="138">
                  <c:v>515.45475683800191</c:v>
                </c:pt>
                <c:pt idx="139">
                  <c:v>567.0002325218021</c:v>
                </c:pt>
                <c:pt idx="140">
                  <c:v>623.70025577398235</c:v>
                </c:pt>
                <c:pt idx="141">
                  <c:v>686.07028135138069</c:v>
                </c:pt>
                <c:pt idx="142">
                  <c:v>754.67730948651877</c:v>
                </c:pt>
                <c:pt idx="143">
                  <c:v>830.1450404351707</c:v>
                </c:pt>
                <c:pt idx="144">
                  <c:v>913.15954447868785</c:v>
                </c:pt>
                <c:pt idx="145">
                  <c:v>1004.4754989265566</c:v>
                </c:pt>
                <c:pt idx="146">
                  <c:v>1104.9230488192125</c:v>
                </c:pt>
                <c:pt idx="147">
                  <c:v>1215.4153537011337</c:v>
                </c:pt>
                <c:pt idx="148">
                  <c:v>1336.9568890712471</c:v>
                </c:pt>
                <c:pt idx="149">
                  <c:v>1470.6525779783719</c:v>
                </c:pt>
                <c:pt idx="150">
                  <c:v>1617.7178357762091</c:v>
                </c:pt>
                <c:pt idx="151">
                  <c:v>1779.4896193538302</c:v>
                </c:pt>
                <c:pt idx="152">
                  <c:v>1957.4385812892135</c:v>
                </c:pt>
                <c:pt idx="153">
                  <c:v>2153.1824394181349</c:v>
                </c:pt>
                <c:pt idx="154">
                  <c:v>2368.5006833599487</c:v>
                </c:pt>
                <c:pt idx="155">
                  <c:v>2605.3507516959439</c:v>
                </c:pt>
                <c:pt idx="156">
                  <c:v>2865.8858268655385</c:v>
                </c:pt>
                <c:pt idx="157">
                  <c:v>3152.4744095520928</c:v>
                </c:pt>
                <c:pt idx="158">
                  <c:v>3467.721850507302</c:v>
                </c:pt>
                <c:pt idx="159">
                  <c:v>3814.4940355580325</c:v>
                </c:pt>
                <c:pt idx="160">
                  <c:v>4195.9434391138357</c:v>
                </c:pt>
                <c:pt idx="161">
                  <c:v>4615.5377830252201</c:v>
                </c:pt>
                <c:pt idx="162">
                  <c:v>5077.0915613277421</c:v>
                </c:pt>
                <c:pt idx="163">
                  <c:v>5584.8007174605173</c:v>
                </c:pt>
                <c:pt idx="164">
                  <c:v>6143.2807892065694</c:v>
                </c:pt>
                <c:pt idx="165">
                  <c:v>6757.6088681272267</c:v>
                </c:pt>
                <c:pt idx="166">
                  <c:v>7433.3697549399503</c:v>
                </c:pt>
                <c:pt idx="167">
                  <c:v>8176.7067304339462</c:v>
                </c:pt>
                <c:pt idx="168">
                  <c:v>8994.3774034773414</c:v>
                </c:pt>
                <c:pt idx="169">
                  <c:v>9893.8151438250752</c:v>
                </c:pt>
                <c:pt idx="170">
                  <c:v>10883.196658207584</c:v>
                </c:pt>
                <c:pt idx="171">
                  <c:v>11971.516324028344</c:v>
                </c:pt>
                <c:pt idx="172">
                  <c:v>13168.667956431178</c:v>
                </c:pt>
                <c:pt idx="173">
                  <c:v>14485.534752074298</c:v>
                </c:pt>
                <c:pt idx="174">
                  <c:v>15934.088227281729</c:v>
                </c:pt>
                <c:pt idx="175">
                  <c:v>17527.497050009901</c:v>
                </c:pt>
                <c:pt idx="176">
                  <c:v>19280.246755010892</c:v>
                </c:pt>
                <c:pt idx="177">
                  <c:v>21208.271430511984</c:v>
                </c:pt>
                <c:pt idx="178">
                  <c:v>23329.098573563188</c:v>
                </c:pt>
                <c:pt idx="179">
                  <c:v>25662.008430919508</c:v>
                </c:pt>
                <c:pt idx="180">
                  <c:v>28228.20927401146</c:v>
                </c:pt>
                <c:pt idx="181">
                  <c:v>31051.030201412606</c:v>
                </c:pt>
                <c:pt idx="182">
                  <c:v>34156.133221553871</c:v>
                </c:pt>
                <c:pt idx="183">
                  <c:v>37571.746543709261</c:v>
                </c:pt>
                <c:pt idx="184">
                  <c:v>41328.921198080192</c:v>
                </c:pt>
                <c:pt idx="185">
                  <c:v>45461.813317888213</c:v>
                </c:pt>
                <c:pt idx="186">
                  <c:v>50007.994649677043</c:v>
                </c:pt>
                <c:pt idx="187">
                  <c:v>55008.794114644756</c:v>
                </c:pt>
                <c:pt idx="188">
                  <c:v>60509.67352610924</c:v>
                </c:pt>
                <c:pt idx="189">
                  <c:v>66560.640878720165</c:v>
                </c:pt>
                <c:pt idx="190">
                  <c:v>73216.704966592195</c:v>
                </c:pt>
                <c:pt idx="191">
                  <c:v>80538.375463251417</c:v>
                </c:pt>
                <c:pt idx="192">
                  <c:v>88592.213009576561</c:v>
                </c:pt>
                <c:pt idx="193">
                  <c:v>97451.434310534227</c:v>
                </c:pt>
                <c:pt idx="194">
                  <c:v>107196.57774158765</c:v>
                </c:pt>
                <c:pt idx="195">
                  <c:v>117916.23551574643</c:v>
                </c:pt>
                <c:pt idx="196">
                  <c:v>129707.8590673211</c:v>
                </c:pt>
                <c:pt idx="197">
                  <c:v>142678.64497405323</c:v>
                </c:pt>
                <c:pt idx="198">
                  <c:v>156946.50947145856</c:v>
                </c:pt>
                <c:pt idx="199">
                  <c:v>172641.16041860444</c:v>
                </c:pt>
                <c:pt idx="200">
                  <c:v>189905.2764604649</c:v>
                </c:pt>
              </c:numCache>
            </c:numRef>
          </c:xVal>
          <c:yVal>
            <c:numRef>
              <c:f>'Backfill - Dynamic'!$R$4:$R$204</c:f>
              <c:numCache>
                <c:formatCode>0.0000E+00</c:formatCode>
                <c:ptCount val="201"/>
                <c:pt idx="0">
                  <c:v>0.99735808455276109</c:v>
                </c:pt>
                <c:pt idx="1">
                  <c:v>1.0945467893638872</c:v>
                </c:pt>
                <c:pt idx="2">
                  <c:v>1.2009373497518778</c:v>
                </c:pt>
                <c:pt idx="3">
                  <c:v>1.3173470554359961</c:v>
                </c:pt>
                <c:pt idx="4">
                  <c:v>1.4446550901385196</c:v>
                </c:pt>
                <c:pt idx="5">
                  <c:v>1.583805096324385</c:v>
                </c:pt>
                <c:pt idx="6">
                  <c:v>1.7358073945953081</c:v>
                </c:pt>
                <c:pt idx="7">
                  <c:v>1.9017407412508611</c:v>
                </c:pt>
                <c:pt idx="8">
                  <c:v>2.0827534903760476</c:v>
                </c:pt>
                <c:pt idx="9">
                  <c:v>2.2800640089402879</c:v>
                </c:pt>
                <c:pt idx="10">
                  <c:v>2.4949601761010611</c:v>
                </c:pt>
                <c:pt idx="11">
                  <c:v>2.7287977816198459</c:v>
                </c:pt>
                <c:pt idx="12">
                  <c:v>2.9829976243515963</c:v>
                </c:pt>
                <c:pt idx="13">
                  <c:v>3.2590411016209964</c:v>
                </c:pt>
                <c:pt idx="14">
                  <c:v>3.5584640752570467</c:v>
                </c:pt>
                <c:pt idx="15">
                  <c:v>3.8828488024243115</c:v>
                </c:pt>
                <c:pt idx="16">
                  <c:v>4.2338137307124377</c:v>
                </c:pt>
                <c:pt idx="17">
                  <c:v>4.613000979654486</c:v>
                </c:pt>
                <c:pt idx="18">
                  <c:v>5.0220613666656497</c:v>
                </c:pt>
                <c:pt idx="19">
                  <c:v>5.462636886155666</c:v>
                </c:pt>
                <c:pt idx="20">
                  <c:v>5.936340617381318</c:v>
                </c:pt>
                <c:pt idx="21">
                  <c:v>6.4447341198605814</c:v>
                </c:pt>
                <c:pt idx="22">
                  <c:v>6.9893024742050844</c:v>
                </c:pt>
                <c:pt idx="23">
                  <c:v>7.5714272390147261</c:v>
                </c:pt>
                <c:pt idx="24">
                  <c:v>8.1923577174787425</c:v>
                </c:pt>
                <c:pt idx="25">
                  <c:v>8.8531810553964618</c:v>
                </c:pt>
                <c:pt idx="26">
                  <c:v>9.5547918187149001</c:v>
                </c:pt>
                <c:pt idx="27">
                  <c:v>10.297861815323174</c:v>
                </c:pt>
                <c:pt idx="28">
                  <c:v>11.082811023796571</c:v>
                </c:pt>
                <c:pt idx="29">
                  <c:v>11.909780561857799</c:v>
                </c:pt>
                <c:pt idx="30">
                  <c:v>12.778608660948811</c:v>
                </c:pt>
                <c:pt idx="31">
                  <c:v>13.688810603370019</c:v>
                </c:pt>
                <c:pt idx="32">
                  <c:v>14.639563520275715</c:v>
                </c:pt>
                <c:pt idx="33">
                  <c:v>15.629696840874688</c:v>
                </c:pt>
                <c:pt idx="34">
                  <c:v>16.657689027639275</c:v>
                </c:pt>
                <c:pt idx="35">
                  <c:v>17.721671035162874</c:v>
                </c:pt>
                <c:pt idx="36">
                  <c:v>18.819436701118068</c:v>
                </c:pt>
                <c:pt idx="37">
                  <c:v>19.948460029052324</c:v>
                </c:pt>
                <c:pt idx="38">
                  <c:v>21.105919068943887</c:v>
                </c:pt>
                <c:pt idx="39">
                  <c:v>22.288725857592951</c:v>
                </c:pt>
                <c:pt idx="40">
                  <c:v>23.49356166144295</c:v>
                </c:pt>
                <c:pt idx="41">
                  <c:v>24.716916581787661</c:v>
                </c:pt>
                <c:pt idx="42">
                  <c:v>25.955132446043475</c:v>
                </c:pt>
                <c:pt idx="43">
                  <c:v>27.085668485096662</c:v>
                </c:pt>
                <c:pt idx="44">
                  <c:v>27.085668485096662</c:v>
                </c:pt>
                <c:pt idx="45">
                  <c:v>27.085668485096662</c:v>
                </c:pt>
                <c:pt idx="46">
                  <c:v>27.085668485096662</c:v>
                </c:pt>
                <c:pt idx="47">
                  <c:v>27.085668485096662</c:v>
                </c:pt>
                <c:pt idx="48">
                  <c:v>27.085668485096662</c:v>
                </c:pt>
                <c:pt idx="49">
                  <c:v>27.085668485096662</c:v>
                </c:pt>
                <c:pt idx="50">
                  <c:v>27.085668485096662</c:v>
                </c:pt>
                <c:pt idx="51">
                  <c:v>27.085668485096662</c:v>
                </c:pt>
                <c:pt idx="52">
                  <c:v>27.085668485096662</c:v>
                </c:pt>
                <c:pt idx="53">
                  <c:v>27.085668485096662</c:v>
                </c:pt>
                <c:pt idx="54">
                  <c:v>27.085668485096662</c:v>
                </c:pt>
                <c:pt idx="55">
                  <c:v>27.085668485096662</c:v>
                </c:pt>
                <c:pt idx="56">
                  <c:v>27.085668485096662</c:v>
                </c:pt>
                <c:pt idx="57">
                  <c:v>27.085668485096662</c:v>
                </c:pt>
                <c:pt idx="58">
                  <c:v>27.085668485096662</c:v>
                </c:pt>
                <c:pt idx="59">
                  <c:v>27.085668485096662</c:v>
                </c:pt>
                <c:pt idx="60">
                  <c:v>27.085668485096662</c:v>
                </c:pt>
                <c:pt idx="61">
                  <c:v>27.085668485096662</c:v>
                </c:pt>
                <c:pt idx="62">
                  <c:v>27.085668485096662</c:v>
                </c:pt>
                <c:pt idx="63">
                  <c:v>27.085668485096662</c:v>
                </c:pt>
                <c:pt idx="64">
                  <c:v>27.085668485096662</c:v>
                </c:pt>
                <c:pt idx="65">
                  <c:v>27.085668485096662</c:v>
                </c:pt>
                <c:pt idx="66">
                  <c:v>27.085668485096662</c:v>
                </c:pt>
                <c:pt idx="67">
                  <c:v>27.085668485096662</c:v>
                </c:pt>
                <c:pt idx="68">
                  <c:v>27.085668485096662</c:v>
                </c:pt>
                <c:pt idx="69">
                  <c:v>27.085668485096662</c:v>
                </c:pt>
                <c:pt idx="70">
                  <c:v>27.085668485096662</c:v>
                </c:pt>
                <c:pt idx="71">
                  <c:v>27.085668485096662</c:v>
                </c:pt>
                <c:pt idx="72">
                  <c:v>27.085668485096662</c:v>
                </c:pt>
                <c:pt idx="73">
                  <c:v>27.085668485096662</c:v>
                </c:pt>
                <c:pt idx="74">
                  <c:v>27.085668485096662</c:v>
                </c:pt>
                <c:pt idx="75">
                  <c:v>27.085668485096662</c:v>
                </c:pt>
                <c:pt idx="76">
                  <c:v>27.085668485096662</c:v>
                </c:pt>
                <c:pt idx="77">
                  <c:v>27.085668485096662</c:v>
                </c:pt>
                <c:pt idx="78">
                  <c:v>27.085668485096662</c:v>
                </c:pt>
                <c:pt idx="79">
                  <c:v>27.085668485096662</c:v>
                </c:pt>
                <c:pt idx="80">
                  <c:v>27.085668485096662</c:v>
                </c:pt>
                <c:pt idx="81">
                  <c:v>27.085668485096662</c:v>
                </c:pt>
                <c:pt idx="82">
                  <c:v>27.085668485096662</c:v>
                </c:pt>
                <c:pt idx="83">
                  <c:v>27.085668485096662</c:v>
                </c:pt>
                <c:pt idx="84">
                  <c:v>27.085668485096662</c:v>
                </c:pt>
                <c:pt idx="85">
                  <c:v>27.085668485096662</c:v>
                </c:pt>
                <c:pt idx="86">
                  <c:v>27.085668485096662</c:v>
                </c:pt>
                <c:pt idx="87">
                  <c:v>27.085668485096662</c:v>
                </c:pt>
                <c:pt idx="88">
                  <c:v>27.085668485096662</c:v>
                </c:pt>
                <c:pt idx="89">
                  <c:v>27.085668485096662</c:v>
                </c:pt>
                <c:pt idx="90">
                  <c:v>27.085668485096662</c:v>
                </c:pt>
                <c:pt idx="91">
                  <c:v>27.085668485096662</c:v>
                </c:pt>
                <c:pt idx="92">
                  <c:v>27.085668485096662</c:v>
                </c:pt>
                <c:pt idx="93">
                  <c:v>27.085668485096662</c:v>
                </c:pt>
                <c:pt idx="94">
                  <c:v>27.085668485096662</c:v>
                </c:pt>
                <c:pt idx="95">
                  <c:v>27.085668485096662</c:v>
                </c:pt>
                <c:pt idx="96">
                  <c:v>27.085668485096662</c:v>
                </c:pt>
                <c:pt idx="97">
                  <c:v>27.085668485096662</c:v>
                </c:pt>
                <c:pt idx="98">
                  <c:v>27.085668485096662</c:v>
                </c:pt>
                <c:pt idx="99">
                  <c:v>27.085668485096662</c:v>
                </c:pt>
                <c:pt idx="100">
                  <c:v>27.085668485096662</c:v>
                </c:pt>
                <c:pt idx="101">
                  <c:v>27.085668485096662</c:v>
                </c:pt>
                <c:pt idx="102">
                  <c:v>27.085668485096662</c:v>
                </c:pt>
                <c:pt idx="103">
                  <c:v>27.085668485096662</c:v>
                </c:pt>
                <c:pt idx="104">
                  <c:v>27.085668485096662</c:v>
                </c:pt>
                <c:pt idx="105">
                  <c:v>27.085668485096662</c:v>
                </c:pt>
                <c:pt idx="106">
                  <c:v>27.085668485096662</c:v>
                </c:pt>
                <c:pt idx="107">
                  <c:v>27.085668485096662</c:v>
                </c:pt>
                <c:pt idx="108">
                  <c:v>27.085668485096662</c:v>
                </c:pt>
                <c:pt idx="109">
                  <c:v>27.085668485096662</c:v>
                </c:pt>
                <c:pt idx="110">
                  <c:v>27.085668485096662</c:v>
                </c:pt>
                <c:pt idx="111">
                  <c:v>27.085668485096662</c:v>
                </c:pt>
                <c:pt idx="112">
                  <c:v>27.085668485096662</c:v>
                </c:pt>
                <c:pt idx="113">
                  <c:v>27.085668485096662</c:v>
                </c:pt>
                <c:pt idx="114">
                  <c:v>27.085668485096662</c:v>
                </c:pt>
                <c:pt idx="115">
                  <c:v>27.085668485096662</c:v>
                </c:pt>
                <c:pt idx="116">
                  <c:v>27.085668485096662</c:v>
                </c:pt>
                <c:pt idx="117">
                  <c:v>27.085668485096662</c:v>
                </c:pt>
                <c:pt idx="118">
                  <c:v>27.085668485096662</c:v>
                </c:pt>
                <c:pt idx="119">
                  <c:v>27.085668485096662</c:v>
                </c:pt>
                <c:pt idx="120">
                  <c:v>27.085668485096662</c:v>
                </c:pt>
                <c:pt idx="121">
                  <c:v>27.085668485096662</c:v>
                </c:pt>
                <c:pt idx="122">
                  <c:v>27.085668485096662</c:v>
                </c:pt>
                <c:pt idx="123">
                  <c:v>27.085668485096662</c:v>
                </c:pt>
                <c:pt idx="124">
                  <c:v>27.085668485096662</c:v>
                </c:pt>
                <c:pt idx="125">
                  <c:v>27.085668485096662</c:v>
                </c:pt>
                <c:pt idx="126">
                  <c:v>27.085668485096662</c:v>
                </c:pt>
                <c:pt idx="127">
                  <c:v>27.085668485096662</c:v>
                </c:pt>
                <c:pt idx="128">
                  <c:v>27.085668485096662</c:v>
                </c:pt>
                <c:pt idx="129">
                  <c:v>27.085668485096662</c:v>
                </c:pt>
                <c:pt idx="130">
                  <c:v>27.085668485096662</c:v>
                </c:pt>
                <c:pt idx="131">
                  <c:v>27.085668485096662</c:v>
                </c:pt>
                <c:pt idx="132">
                  <c:v>27.085668485096662</c:v>
                </c:pt>
                <c:pt idx="133">
                  <c:v>27.085668485096662</c:v>
                </c:pt>
                <c:pt idx="134">
                  <c:v>27.085668485096662</c:v>
                </c:pt>
                <c:pt idx="135">
                  <c:v>27.085668485096662</c:v>
                </c:pt>
                <c:pt idx="136">
                  <c:v>27.085668485096662</c:v>
                </c:pt>
                <c:pt idx="137">
                  <c:v>27.085668485096662</c:v>
                </c:pt>
                <c:pt idx="138">
                  <c:v>27.085668485096662</c:v>
                </c:pt>
                <c:pt idx="139">
                  <c:v>27.085668485096662</c:v>
                </c:pt>
                <c:pt idx="140">
                  <c:v>27.085668485096662</c:v>
                </c:pt>
                <c:pt idx="141">
                  <c:v>27.085668485096662</c:v>
                </c:pt>
                <c:pt idx="142">
                  <c:v>27.085668485096662</c:v>
                </c:pt>
                <c:pt idx="143">
                  <c:v>27.085668485096662</c:v>
                </c:pt>
                <c:pt idx="144">
                  <c:v>27.085668485096662</c:v>
                </c:pt>
                <c:pt idx="145">
                  <c:v>27.085668485096662</c:v>
                </c:pt>
                <c:pt idx="146">
                  <c:v>27.085668485096662</c:v>
                </c:pt>
                <c:pt idx="147">
                  <c:v>27.085668485096662</c:v>
                </c:pt>
                <c:pt idx="148">
                  <c:v>27.085668485096662</c:v>
                </c:pt>
                <c:pt idx="149">
                  <c:v>27.085668485096662</c:v>
                </c:pt>
                <c:pt idx="150">
                  <c:v>27.085668485096662</c:v>
                </c:pt>
                <c:pt idx="151">
                  <c:v>27.085668485096662</c:v>
                </c:pt>
                <c:pt idx="152">
                  <c:v>27.085668485096662</c:v>
                </c:pt>
                <c:pt idx="153">
                  <c:v>27.085668485096662</c:v>
                </c:pt>
                <c:pt idx="154">
                  <c:v>27.085668485096662</c:v>
                </c:pt>
                <c:pt idx="155">
                  <c:v>27.085668485096662</c:v>
                </c:pt>
                <c:pt idx="156">
                  <c:v>27.085668485096662</c:v>
                </c:pt>
                <c:pt idx="157">
                  <c:v>27.085668485096662</c:v>
                </c:pt>
                <c:pt idx="158">
                  <c:v>27.085668485096662</c:v>
                </c:pt>
                <c:pt idx="159">
                  <c:v>27.085668485096662</c:v>
                </c:pt>
                <c:pt idx="160">
                  <c:v>27.085668485096662</c:v>
                </c:pt>
                <c:pt idx="161">
                  <c:v>27.085668485096662</c:v>
                </c:pt>
                <c:pt idx="162">
                  <c:v>27.085668485096662</c:v>
                </c:pt>
                <c:pt idx="163">
                  <c:v>27.085668485096662</c:v>
                </c:pt>
                <c:pt idx="164">
                  <c:v>27.085668485096662</c:v>
                </c:pt>
                <c:pt idx="165">
                  <c:v>27.085668485096662</c:v>
                </c:pt>
                <c:pt idx="166">
                  <c:v>27.085668485096662</c:v>
                </c:pt>
                <c:pt idx="167">
                  <c:v>27.085668485096662</c:v>
                </c:pt>
                <c:pt idx="168">
                  <c:v>27.085668485096662</c:v>
                </c:pt>
                <c:pt idx="169">
                  <c:v>27.085668485096662</c:v>
                </c:pt>
                <c:pt idx="170">
                  <c:v>27.085668485096662</c:v>
                </c:pt>
                <c:pt idx="171">
                  <c:v>27.085668485096662</c:v>
                </c:pt>
                <c:pt idx="172">
                  <c:v>27.085668485096662</c:v>
                </c:pt>
                <c:pt idx="173">
                  <c:v>27.085668485096662</c:v>
                </c:pt>
                <c:pt idx="174">
                  <c:v>27.085668485096662</c:v>
                </c:pt>
                <c:pt idx="175">
                  <c:v>27.085668485096662</c:v>
                </c:pt>
                <c:pt idx="176">
                  <c:v>27.085668485096662</c:v>
                </c:pt>
                <c:pt idx="177">
                  <c:v>27.085668485096662</c:v>
                </c:pt>
                <c:pt idx="178">
                  <c:v>27.085668485096662</c:v>
                </c:pt>
                <c:pt idx="179">
                  <c:v>27.085668485096662</c:v>
                </c:pt>
                <c:pt idx="180">
                  <c:v>27.085668485096662</c:v>
                </c:pt>
                <c:pt idx="181">
                  <c:v>27.085668485096662</c:v>
                </c:pt>
                <c:pt idx="182">
                  <c:v>27.085668485096662</c:v>
                </c:pt>
                <c:pt idx="183">
                  <c:v>27.085668485096662</c:v>
                </c:pt>
                <c:pt idx="184">
                  <c:v>27.085668485096662</c:v>
                </c:pt>
                <c:pt idx="185">
                  <c:v>27.085668485096662</c:v>
                </c:pt>
                <c:pt idx="186">
                  <c:v>27.085668485096662</c:v>
                </c:pt>
                <c:pt idx="187">
                  <c:v>27.085668485096662</c:v>
                </c:pt>
                <c:pt idx="188">
                  <c:v>27.085668485096662</c:v>
                </c:pt>
                <c:pt idx="189">
                  <c:v>27.085668485096662</c:v>
                </c:pt>
                <c:pt idx="190">
                  <c:v>27.085668485096662</c:v>
                </c:pt>
                <c:pt idx="191">
                  <c:v>27.085668485096662</c:v>
                </c:pt>
                <c:pt idx="192">
                  <c:v>27.085668485096662</c:v>
                </c:pt>
                <c:pt idx="193">
                  <c:v>27.085668485096662</c:v>
                </c:pt>
                <c:pt idx="194">
                  <c:v>27.085668485096662</c:v>
                </c:pt>
                <c:pt idx="195">
                  <c:v>27.085668485096662</c:v>
                </c:pt>
                <c:pt idx="196">
                  <c:v>27.085668485096662</c:v>
                </c:pt>
                <c:pt idx="197">
                  <c:v>27.085668485096662</c:v>
                </c:pt>
                <c:pt idx="198">
                  <c:v>27.085668485096662</c:v>
                </c:pt>
                <c:pt idx="199">
                  <c:v>27.085668485096662</c:v>
                </c:pt>
                <c:pt idx="200">
                  <c:v>27.085668485096662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03-473C-93F7-D2B6652DA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9122079"/>
        <c:axId val="1"/>
      </c:scatterChart>
      <c:valAx>
        <c:axId val="359122079"/>
        <c:scaling>
          <c:logBase val="10"/>
          <c:orientation val="minMax"/>
          <c:max val="10"/>
          <c:min val="1E-4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Strain (%)</a:t>
                </a:r>
              </a:p>
            </c:rich>
          </c:tx>
          <c:layout>
            <c:manualLayout>
              <c:xMode val="edge"/>
              <c:yMode val="edge"/>
              <c:x val="0.4722225012680169"/>
              <c:y val="0.895880586869087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Damping ratio (%)</a:t>
                </a:r>
              </a:p>
            </c:rich>
          </c:tx>
          <c:layout>
            <c:manualLayout>
              <c:xMode val="edge"/>
              <c:yMode val="edge"/>
              <c:x val="2.6965869416416759E-2"/>
              <c:y val="0.3052429237712192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359122079"/>
        <c:crossesAt val="1E-4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7164172489695825"/>
          <c:y val="0.12195132083309729"/>
          <c:w val="0.33395517867958813"/>
          <c:h val="0.16027870616892309"/>
        </c:manualLayout>
      </c:layout>
      <c:overlay val="1"/>
      <c:spPr>
        <a:solidFill>
          <a:srgbClr val="FFFFFF"/>
        </a:solidFill>
        <a:ln>
          <a:solidFill>
            <a:schemeClr val="tx1"/>
          </a:solidFill>
        </a:ln>
      </c:sp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NL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98572678415199"/>
          <c:y val="7.1739263697044281E-2"/>
          <c:w val="0.82810908636420455"/>
          <c:h val="0.73695789070600037"/>
        </c:manualLayout>
      </c:layout>
      <c:scatterChart>
        <c:scatterStyle val="smoothMarker"/>
        <c:varyColors val="0"/>
        <c:ser>
          <c:idx val="0"/>
          <c:order val="0"/>
          <c:tx>
            <c:v>Seed &amp; Idriss (1970)</c:v>
          </c:tx>
          <c:spPr>
            <a:ln w="1905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'Backfill - Dynamic'!$B$3:$B$1300</c:f>
              <c:numCache>
                <c:formatCode>General</c:formatCode>
                <c:ptCount val="1298"/>
                <c:pt idx="0">
                  <c:v>1E-4</c:v>
                </c:pt>
                <c:pt idx="1">
                  <c:v>2.9999999999999997E-4</c:v>
                </c:pt>
                <c:pt idx="2">
                  <c:v>1E-3</c:v>
                </c:pt>
                <c:pt idx="3">
                  <c:v>2.9999999999999996E-3</c:v>
                </c:pt>
                <c:pt idx="4">
                  <c:v>0.01</c:v>
                </c:pt>
                <c:pt idx="5">
                  <c:v>2.9999999999999995E-2</c:v>
                </c:pt>
                <c:pt idx="6">
                  <c:v>0.1</c:v>
                </c:pt>
                <c:pt idx="7">
                  <c:v>0.29999999999999993</c:v>
                </c:pt>
                <c:pt idx="8">
                  <c:v>1</c:v>
                </c:pt>
                <c:pt idx="9">
                  <c:v>2.9999999999999991</c:v>
                </c:pt>
                <c:pt idx="10">
                  <c:v>10</c:v>
                </c:pt>
              </c:numCache>
            </c:numRef>
          </c:xVal>
          <c:yVal>
            <c:numRef>
              <c:f>'Backfill - Dynamic'!$C$3:$C$1300</c:f>
              <c:numCache>
                <c:formatCode>General</c:formatCode>
                <c:ptCount val="1298"/>
                <c:pt idx="0">
                  <c:v>1</c:v>
                </c:pt>
                <c:pt idx="1">
                  <c:v>0.98499999999999999</c:v>
                </c:pt>
                <c:pt idx="2">
                  <c:v>0.93</c:v>
                </c:pt>
                <c:pt idx="3">
                  <c:v>0.83</c:v>
                </c:pt>
                <c:pt idx="4">
                  <c:v>0.63500000000000001</c:v>
                </c:pt>
                <c:pt idx="5">
                  <c:v>0.42499999999999999</c:v>
                </c:pt>
                <c:pt idx="6">
                  <c:v>0.22500000000000001</c:v>
                </c:pt>
                <c:pt idx="7">
                  <c:v>0.11</c:v>
                </c:pt>
                <c:pt idx="8">
                  <c:v>0.04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5CE-47FE-9C7B-C73C741A7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901583"/>
        <c:axId val="1"/>
      </c:scatterChart>
      <c:valAx>
        <c:axId val="36901583"/>
        <c:scaling>
          <c:logBase val="10"/>
          <c:orientation val="minMax"/>
          <c:max val="10"/>
          <c:min val="1E-4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Strain (%)</a:t>
                </a:r>
              </a:p>
            </c:rich>
          </c:tx>
          <c:layout>
            <c:manualLayout>
              <c:xMode val="edge"/>
              <c:yMode val="edge"/>
              <c:x val="0.47508693597208396"/>
              <c:y val="0.895653918260217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Modulus reduction factor</a:t>
                </a:r>
              </a:p>
            </c:rich>
          </c:tx>
          <c:layout>
            <c:manualLayout>
              <c:xMode val="edge"/>
              <c:yMode val="edge"/>
              <c:x val="2.2016270954636416E-2"/>
              <c:y val="0.219565429321334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36901583"/>
        <c:crossesAt val="1E-4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NL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727702219040802"/>
          <c:y val="7.1583684694544139E-2"/>
          <c:w val="0.81064032450489143"/>
          <c:h val="0.73752887261045474"/>
        </c:manualLayout>
      </c:layout>
      <c:scatterChart>
        <c:scatterStyle val="smoothMarker"/>
        <c:varyColors val="0"/>
        <c:ser>
          <c:idx val="0"/>
          <c:order val="0"/>
          <c:tx>
            <c:v>Idriss (1990)</c:v>
          </c:tx>
          <c:spPr>
            <a:ln w="1905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'Backfill - Dynamic'!$B$3:$B$13</c:f>
              <c:numCache>
                <c:formatCode>General</c:formatCode>
                <c:ptCount val="11"/>
                <c:pt idx="0">
                  <c:v>1E-4</c:v>
                </c:pt>
                <c:pt idx="1">
                  <c:v>2.9999999999999997E-4</c:v>
                </c:pt>
                <c:pt idx="2">
                  <c:v>1E-3</c:v>
                </c:pt>
                <c:pt idx="3">
                  <c:v>2.9999999999999996E-3</c:v>
                </c:pt>
                <c:pt idx="4">
                  <c:v>0.01</c:v>
                </c:pt>
                <c:pt idx="5">
                  <c:v>2.9999999999999995E-2</c:v>
                </c:pt>
                <c:pt idx="6">
                  <c:v>0.1</c:v>
                </c:pt>
                <c:pt idx="7">
                  <c:v>0.29999999999999993</c:v>
                </c:pt>
                <c:pt idx="8">
                  <c:v>1</c:v>
                </c:pt>
                <c:pt idx="9">
                  <c:v>2.9999999999999991</c:v>
                </c:pt>
                <c:pt idx="10">
                  <c:v>10</c:v>
                </c:pt>
              </c:numCache>
            </c:numRef>
          </c:xVal>
          <c:yVal>
            <c:numRef>
              <c:f>'Backfill - Dynamic'!$D$3:$D$13</c:f>
              <c:numCache>
                <c:formatCode>General</c:formatCode>
                <c:ptCount val="11"/>
                <c:pt idx="0">
                  <c:v>0.7</c:v>
                </c:pt>
                <c:pt idx="1">
                  <c:v>1.2</c:v>
                </c:pt>
                <c:pt idx="2">
                  <c:v>2.7</c:v>
                </c:pt>
                <c:pt idx="3">
                  <c:v>5.5</c:v>
                </c:pt>
                <c:pt idx="4">
                  <c:v>9.9</c:v>
                </c:pt>
                <c:pt idx="5">
                  <c:v>14.8</c:v>
                </c:pt>
                <c:pt idx="6">
                  <c:v>21</c:v>
                </c:pt>
                <c:pt idx="7">
                  <c:v>25.5</c:v>
                </c:pt>
                <c:pt idx="8">
                  <c:v>27.9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E7F-4BFB-83AF-13E1E7C65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877519"/>
        <c:axId val="1"/>
      </c:scatterChart>
      <c:valAx>
        <c:axId val="346877519"/>
        <c:scaling>
          <c:logBase val="10"/>
          <c:orientation val="minMax"/>
          <c:max val="10"/>
          <c:min val="1E-4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Strain (%)</a:t>
                </a:r>
              </a:p>
            </c:rich>
          </c:tx>
          <c:layout>
            <c:manualLayout>
              <c:xMode val="edge"/>
              <c:yMode val="edge"/>
              <c:x val="0.4722225012680169"/>
              <c:y val="0.895880586869087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Damping ratio (%)</a:t>
                </a:r>
              </a:p>
            </c:rich>
          </c:tx>
          <c:layout>
            <c:manualLayout>
              <c:xMode val="edge"/>
              <c:yMode val="edge"/>
              <c:x val="2.6965869416416759E-2"/>
              <c:y val="0.3052429237712192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346877519"/>
        <c:crossesAt val="1E-4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NL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98572678415199"/>
          <c:y val="7.1739263697044281E-2"/>
          <c:w val="0.82810908636420455"/>
          <c:h val="0.73695789070600037"/>
        </c:manualLayout>
      </c:layout>
      <c:scatterChart>
        <c:scatterStyle val="smoothMarker"/>
        <c:varyColors val="0"/>
        <c:ser>
          <c:idx val="0"/>
          <c:order val="0"/>
          <c:tx>
            <c:v>EPRI Rock 3</c:v>
          </c:tx>
          <c:spPr>
            <a:ln w="1905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'Weathered silstone - Dynamic'!$B$3:$B$1300</c:f>
              <c:numCache>
                <c:formatCode>General</c:formatCode>
                <c:ptCount val="1298"/>
                <c:pt idx="0">
                  <c:v>1E-4</c:v>
                </c:pt>
                <c:pt idx="1">
                  <c:v>3.1599999999999998E-4</c:v>
                </c:pt>
                <c:pt idx="2">
                  <c:v>1E-3</c:v>
                </c:pt>
                <c:pt idx="3">
                  <c:v>3.1599999999999996E-3</c:v>
                </c:pt>
                <c:pt idx="4">
                  <c:v>0.01</c:v>
                </c:pt>
                <c:pt idx="5">
                  <c:v>3.1599999999999996E-2</c:v>
                </c:pt>
                <c:pt idx="6">
                  <c:v>0.1</c:v>
                </c:pt>
                <c:pt idx="7">
                  <c:v>0.31599999999999995</c:v>
                </c:pt>
                <c:pt idx="8">
                  <c:v>1</c:v>
                </c:pt>
                <c:pt idx="9">
                  <c:v>3.1599999999999993</c:v>
                </c:pt>
                <c:pt idx="10">
                  <c:v>10</c:v>
                </c:pt>
              </c:numCache>
            </c:numRef>
          </c:xVal>
          <c:yVal>
            <c:numRef>
              <c:f>'Weathered silstone - Dynamic'!$C$3:$C$1300</c:f>
              <c:numCache>
                <c:formatCode>General</c:formatCode>
                <c:ptCount val="129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0.98499999999999999</c:v>
                </c:pt>
                <c:pt idx="4">
                  <c:v>0.88500000000000001</c:v>
                </c:pt>
                <c:pt idx="5">
                  <c:v>0.68</c:v>
                </c:pt>
                <c:pt idx="6">
                  <c:v>0.41499999999999998</c:v>
                </c:pt>
                <c:pt idx="7">
                  <c:v>0.21</c:v>
                </c:pt>
                <c:pt idx="8">
                  <c:v>0.08</c:v>
                </c:pt>
                <c:pt idx="9">
                  <c:v>0.03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7F-4E6F-9D7A-36A977229D55}"/>
            </c:ext>
          </c:extLst>
        </c:ser>
        <c:ser>
          <c:idx val="1"/>
          <c:order val="1"/>
          <c:tx>
            <c:v>HSSmall</c:v>
          </c:tx>
          <c:spPr>
            <a:ln w="25400">
              <a:solidFill>
                <a:schemeClr val="tx1"/>
              </a:solidFill>
              <a:prstDash val="solid"/>
            </a:ln>
          </c:spPr>
          <c:marker>
            <c:symbol val="none"/>
          </c:marker>
          <c:xVal>
            <c:numRef>
              <c:f>'Weathered silstone - Dynamic'!$M$4:$M$1000</c:f>
              <c:numCache>
                <c:formatCode>0.0000E+00</c:formatCode>
                <c:ptCount val="997"/>
                <c:pt idx="0">
                  <c:v>1E-3</c:v>
                </c:pt>
                <c:pt idx="1">
                  <c:v>1.1000000000000001E-3</c:v>
                </c:pt>
                <c:pt idx="2">
                  <c:v>1.2100000000000004E-3</c:v>
                </c:pt>
                <c:pt idx="3">
                  <c:v>1.3310000000000004E-3</c:v>
                </c:pt>
                <c:pt idx="4">
                  <c:v>1.4641000000000005E-3</c:v>
                </c:pt>
                <c:pt idx="5">
                  <c:v>1.610510000000001E-3</c:v>
                </c:pt>
                <c:pt idx="6">
                  <c:v>1.7715610000000011E-3</c:v>
                </c:pt>
                <c:pt idx="7">
                  <c:v>1.9487171000000013E-3</c:v>
                </c:pt>
                <c:pt idx="8">
                  <c:v>2.1435888100000016E-3</c:v>
                </c:pt>
                <c:pt idx="9">
                  <c:v>2.357947691000002E-3</c:v>
                </c:pt>
                <c:pt idx="10">
                  <c:v>2.5937424601000024E-3</c:v>
                </c:pt>
                <c:pt idx="11">
                  <c:v>2.8531167061100027E-3</c:v>
                </c:pt>
                <c:pt idx="12">
                  <c:v>3.1384283767210029E-3</c:v>
                </c:pt>
                <c:pt idx="13">
                  <c:v>3.4522712143931038E-3</c:v>
                </c:pt>
                <c:pt idx="14">
                  <c:v>3.7974983358324142E-3</c:v>
                </c:pt>
                <c:pt idx="15">
                  <c:v>4.1772481694156557E-3</c:v>
                </c:pt>
                <c:pt idx="16">
                  <c:v>4.5949729863572217E-3</c:v>
                </c:pt>
                <c:pt idx="17">
                  <c:v>5.0544702849929443E-3</c:v>
                </c:pt>
                <c:pt idx="18">
                  <c:v>5.5599173134922393E-3</c:v>
                </c:pt>
                <c:pt idx="19">
                  <c:v>6.115909044841464E-3</c:v>
                </c:pt>
                <c:pt idx="20">
                  <c:v>6.7274999493256108E-3</c:v>
                </c:pt>
                <c:pt idx="21">
                  <c:v>7.4002499442581736E-3</c:v>
                </c:pt>
                <c:pt idx="22">
                  <c:v>8.1402749386839911E-3</c:v>
                </c:pt>
                <c:pt idx="23">
                  <c:v>8.9543024325523923E-3</c:v>
                </c:pt>
                <c:pt idx="24">
                  <c:v>9.849732675807632E-3</c:v>
                </c:pt>
                <c:pt idx="25">
                  <c:v>1.0834705943388395E-2</c:v>
                </c:pt>
                <c:pt idx="26">
                  <c:v>1.1918176537727237E-2</c:v>
                </c:pt>
                <c:pt idx="27">
                  <c:v>1.3109994191499962E-2</c:v>
                </c:pt>
                <c:pt idx="28">
                  <c:v>1.4420993610649959E-2</c:v>
                </c:pt>
                <c:pt idx="29">
                  <c:v>1.5863092971714957E-2</c:v>
                </c:pt>
                <c:pt idx="30">
                  <c:v>1.7449402268886454E-2</c:v>
                </c:pt>
                <c:pt idx="31">
                  <c:v>1.9194342495775101E-2</c:v>
                </c:pt>
                <c:pt idx="32">
                  <c:v>2.1113776745352614E-2</c:v>
                </c:pt>
                <c:pt idx="33">
                  <c:v>2.3225154419887876E-2</c:v>
                </c:pt>
                <c:pt idx="34">
                  <c:v>2.5547669861876666E-2</c:v>
                </c:pt>
                <c:pt idx="35">
                  <c:v>2.8102436848064336E-2</c:v>
                </c:pt>
                <c:pt idx="36">
                  <c:v>3.091268053287077E-2</c:v>
                </c:pt>
                <c:pt idx="37">
                  <c:v>3.4003948586157851E-2</c:v>
                </c:pt>
                <c:pt idx="38">
                  <c:v>3.7404343444773634E-2</c:v>
                </c:pt>
                <c:pt idx="39">
                  <c:v>4.1144777789250998E-2</c:v>
                </c:pt>
                <c:pt idx="40">
                  <c:v>4.5259255568176109E-2</c:v>
                </c:pt>
                <c:pt idx="41">
                  <c:v>4.9785181124993722E-2</c:v>
                </c:pt>
                <c:pt idx="42">
                  <c:v>5.4763699237493101E-2</c:v>
                </c:pt>
                <c:pt idx="43">
                  <c:v>6.0240069161242422E-2</c:v>
                </c:pt>
                <c:pt idx="44">
                  <c:v>6.6264076077366674E-2</c:v>
                </c:pt>
                <c:pt idx="45">
                  <c:v>7.2890483685103355E-2</c:v>
                </c:pt>
                <c:pt idx="46">
                  <c:v>8.0179532053613695E-2</c:v>
                </c:pt>
                <c:pt idx="47">
                  <c:v>8.819748525897507E-2</c:v>
                </c:pt>
                <c:pt idx="48">
                  <c:v>9.7017233784872578E-2</c:v>
                </c:pt>
                <c:pt idx="49">
                  <c:v>0.10671895716335984</c:v>
                </c:pt>
                <c:pt idx="50">
                  <c:v>0.11739085287969582</c:v>
                </c:pt>
                <c:pt idx="51">
                  <c:v>0.12912993816766541</c:v>
                </c:pt>
                <c:pt idx="52">
                  <c:v>0.14204293198443196</c:v>
                </c:pt>
                <c:pt idx="53">
                  <c:v>0.15624722518287518</c:v>
                </c:pt>
                <c:pt idx="54">
                  <c:v>0.17187194770116271</c:v>
                </c:pt>
                <c:pt idx="55">
                  <c:v>0.189059142471279</c:v>
                </c:pt>
                <c:pt idx="56">
                  <c:v>0.2079650567184069</c:v>
                </c:pt>
                <c:pt idx="57">
                  <c:v>0.22876156239024759</c:v>
                </c:pt>
                <c:pt idx="58">
                  <c:v>0.25163771862927237</c:v>
                </c:pt>
                <c:pt idx="59">
                  <c:v>0.27680149049219965</c:v>
                </c:pt>
                <c:pt idx="60">
                  <c:v>0.3044816395414196</c:v>
                </c:pt>
                <c:pt idx="61">
                  <c:v>0.33492980349556162</c:v>
                </c:pt>
                <c:pt idx="62">
                  <c:v>0.36842278384511784</c:v>
                </c:pt>
                <c:pt idx="63">
                  <c:v>0.40526506222962966</c:v>
                </c:pt>
                <c:pt idx="64">
                  <c:v>0.44579156845259271</c:v>
                </c:pt>
                <c:pt idx="65">
                  <c:v>0.49037072529785203</c:v>
                </c:pt>
                <c:pt idx="66">
                  <c:v>0.53940779782763726</c:v>
                </c:pt>
                <c:pt idx="67">
                  <c:v>0.59334857761040105</c:v>
                </c:pt>
                <c:pt idx="68">
                  <c:v>0.65268343537144125</c:v>
                </c:pt>
                <c:pt idx="69">
                  <c:v>0.71795177890858541</c:v>
                </c:pt>
                <c:pt idx="70">
                  <c:v>0.78974695679944407</c:v>
                </c:pt>
                <c:pt idx="71">
                  <c:v>0.86872165247938848</c:v>
                </c:pt>
                <c:pt idx="72">
                  <c:v>0.95559381772732743</c:v>
                </c:pt>
                <c:pt idx="73">
                  <c:v>1.0511531995000603</c:v>
                </c:pt>
                <c:pt idx="74">
                  <c:v>1.1562685194500664</c:v>
                </c:pt>
                <c:pt idx="75">
                  <c:v>1.2718953713950729</c:v>
                </c:pt>
                <c:pt idx="76">
                  <c:v>1.3990849085345805</c:v>
                </c:pt>
                <c:pt idx="77">
                  <c:v>1.5389933993880385</c:v>
                </c:pt>
                <c:pt idx="78">
                  <c:v>1.6928927393268425</c:v>
                </c:pt>
                <c:pt idx="79">
                  <c:v>1.8621820132595268</c:v>
                </c:pt>
                <c:pt idx="80">
                  <c:v>2.0484002145854796</c:v>
                </c:pt>
                <c:pt idx="81">
                  <c:v>2.2532402360440278</c:v>
                </c:pt>
                <c:pt idx="82">
                  <c:v>2.4785642596484307</c:v>
                </c:pt>
                <c:pt idx="83">
                  <c:v>2.7264206856132742</c:v>
                </c:pt>
                <c:pt idx="84">
                  <c:v>2.9990627541746013</c:v>
                </c:pt>
                <c:pt idx="85">
                  <c:v>3.2989690295920617</c:v>
                </c:pt>
                <c:pt idx="86">
                  <c:v>3.628865932551268</c:v>
                </c:pt>
                <c:pt idx="87">
                  <c:v>3.9917525258063953</c:v>
                </c:pt>
                <c:pt idx="88">
                  <c:v>4.3909277783870353</c:v>
                </c:pt>
                <c:pt idx="89">
                  <c:v>4.8300205562257394</c:v>
                </c:pt>
                <c:pt idx="90">
                  <c:v>5.3130226118483135</c:v>
                </c:pt>
                <c:pt idx="91">
                  <c:v>5.8443248730331447</c:v>
                </c:pt>
                <c:pt idx="92">
                  <c:v>6.4287573603364594</c:v>
                </c:pt>
                <c:pt idx="93">
                  <c:v>7.071633096370106</c:v>
                </c:pt>
                <c:pt idx="94">
                  <c:v>7.7787964060071175</c:v>
                </c:pt>
                <c:pt idx="95">
                  <c:v>8.55667604660783</c:v>
                </c:pt>
                <c:pt idx="96">
                  <c:v>9.4123436512686141</c:v>
                </c:pt>
                <c:pt idx="97">
                  <c:v>10.353578016395476</c:v>
                </c:pt>
                <c:pt idx="98">
                  <c:v>11.388935818035025</c:v>
                </c:pt>
                <c:pt idx="99">
                  <c:v>12.527829399838527</c:v>
                </c:pt>
                <c:pt idx="100">
                  <c:v>13.780612339822381</c:v>
                </c:pt>
                <c:pt idx="101">
                  <c:v>15.15867357380462</c:v>
                </c:pt>
                <c:pt idx="102">
                  <c:v>16.674540931185085</c:v>
                </c:pt>
                <c:pt idx="103">
                  <c:v>18.341995024303593</c:v>
                </c:pt>
                <c:pt idx="104">
                  <c:v>20.176194526733955</c:v>
                </c:pt>
                <c:pt idx="105">
                  <c:v>22.193813979407352</c:v>
                </c:pt>
                <c:pt idx="106">
                  <c:v>24.413195377348089</c:v>
                </c:pt>
                <c:pt idx="107">
                  <c:v>26.854514915082898</c:v>
                </c:pt>
                <c:pt idx="108">
                  <c:v>29.539966406591194</c:v>
                </c:pt>
                <c:pt idx="109">
                  <c:v>32.493963047250318</c:v>
                </c:pt>
                <c:pt idx="110">
                  <c:v>35.74335935197535</c:v>
                </c:pt>
                <c:pt idx="111">
                  <c:v>39.317695287172889</c:v>
                </c:pt>
                <c:pt idx="112">
                  <c:v>43.249464815890178</c:v>
                </c:pt>
                <c:pt idx="113">
                  <c:v>47.574411297479202</c:v>
                </c:pt>
                <c:pt idx="114">
                  <c:v>52.331852427227119</c:v>
                </c:pt>
                <c:pt idx="115">
                  <c:v>57.565037669949838</c:v>
                </c:pt>
                <c:pt idx="116">
                  <c:v>63.321541436944827</c:v>
                </c:pt>
                <c:pt idx="117">
                  <c:v>69.653695580639322</c:v>
                </c:pt>
                <c:pt idx="118">
                  <c:v>76.619065138703263</c:v>
                </c:pt>
                <c:pt idx="119">
                  <c:v>84.280971652573584</c:v>
                </c:pt>
                <c:pt idx="120">
                  <c:v>92.709068817830953</c:v>
                </c:pt>
                <c:pt idx="121">
                  <c:v>101.97997569961406</c:v>
                </c:pt>
                <c:pt idx="122">
                  <c:v>112.17797326957549</c:v>
                </c:pt>
                <c:pt idx="123">
                  <c:v>123.39577059653304</c:v>
                </c:pt>
                <c:pt idx="124">
                  <c:v>135.73534765618635</c:v>
                </c:pt>
                <c:pt idx="125">
                  <c:v>149.30888242180501</c:v>
                </c:pt>
                <c:pt idx="126">
                  <c:v>164.23977066398552</c:v>
                </c:pt>
                <c:pt idx="127">
                  <c:v>180.6637477303841</c:v>
                </c:pt>
                <c:pt idx="128">
                  <c:v>198.73012250342254</c:v>
                </c:pt>
                <c:pt idx="129">
                  <c:v>218.60313475376478</c:v>
                </c:pt>
                <c:pt idx="130">
                  <c:v>240.46344822914128</c:v>
                </c:pt>
                <c:pt idx="131">
                  <c:v>264.50979305205544</c:v>
                </c:pt>
                <c:pt idx="132">
                  <c:v>290.96077235726096</c:v>
                </c:pt>
                <c:pt idx="133">
                  <c:v>320.05684959298708</c:v>
                </c:pt>
                <c:pt idx="134">
                  <c:v>352.0625345522858</c:v>
                </c:pt>
                <c:pt idx="135">
                  <c:v>387.26878800751444</c:v>
                </c:pt>
                <c:pt idx="136">
                  <c:v>425.99566680826592</c:v>
                </c:pt>
                <c:pt idx="137">
                  <c:v>468.59523348909261</c:v>
                </c:pt>
                <c:pt idx="138">
                  <c:v>515.45475683800191</c:v>
                </c:pt>
                <c:pt idx="139">
                  <c:v>567.0002325218021</c:v>
                </c:pt>
                <c:pt idx="140">
                  <c:v>623.70025577398235</c:v>
                </c:pt>
                <c:pt idx="141">
                  <c:v>686.07028135138069</c:v>
                </c:pt>
                <c:pt idx="142">
                  <c:v>754.67730948651877</c:v>
                </c:pt>
                <c:pt idx="143">
                  <c:v>830.1450404351707</c:v>
                </c:pt>
                <c:pt idx="144">
                  <c:v>913.15954447868785</c:v>
                </c:pt>
                <c:pt idx="145">
                  <c:v>1004.4754989265566</c:v>
                </c:pt>
                <c:pt idx="146">
                  <c:v>1104.9230488192125</c:v>
                </c:pt>
                <c:pt idx="147">
                  <c:v>1215.4153537011337</c:v>
                </c:pt>
                <c:pt idx="148">
                  <c:v>1336.9568890712471</c:v>
                </c:pt>
                <c:pt idx="149">
                  <c:v>1470.6525779783719</c:v>
                </c:pt>
                <c:pt idx="150">
                  <c:v>1617.7178357762091</c:v>
                </c:pt>
                <c:pt idx="151">
                  <c:v>1779.4896193538302</c:v>
                </c:pt>
                <c:pt idx="152">
                  <c:v>1957.4385812892135</c:v>
                </c:pt>
                <c:pt idx="153">
                  <c:v>2153.1824394181349</c:v>
                </c:pt>
                <c:pt idx="154">
                  <c:v>2368.5006833599487</c:v>
                </c:pt>
                <c:pt idx="155">
                  <c:v>2605.3507516959439</c:v>
                </c:pt>
                <c:pt idx="156">
                  <c:v>2865.8858268655385</c:v>
                </c:pt>
                <c:pt idx="157">
                  <c:v>3152.4744095520928</c:v>
                </c:pt>
                <c:pt idx="158">
                  <c:v>3467.721850507302</c:v>
                </c:pt>
                <c:pt idx="159">
                  <c:v>3814.4940355580325</c:v>
                </c:pt>
                <c:pt idx="160">
                  <c:v>4195.9434391138357</c:v>
                </c:pt>
                <c:pt idx="161">
                  <c:v>4615.5377830252201</c:v>
                </c:pt>
                <c:pt idx="162">
                  <c:v>5077.0915613277421</c:v>
                </c:pt>
                <c:pt idx="163">
                  <c:v>5584.8007174605173</c:v>
                </c:pt>
                <c:pt idx="164">
                  <c:v>6143.2807892065694</c:v>
                </c:pt>
                <c:pt idx="165">
                  <c:v>6757.6088681272267</c:v>
                </c:pt>
                <c:pt idx="166">
                  <c:v>7433.3697549399503</c:v>
                </c:pt>
                <c:pt idx="167">
                  <c:v>8176.7067304339462</c:v>
                </c:pt>
                <c:pt idx="168">
                  <c:v>8994.3774034773414</c:v>
                </c:pt>
                <c:pt idx="169">
                  <c:v>9893.8151438250752</c:v>
                </c:pt>
                <c:pt idx="170">
                  <c:v>10883.196658207584</c:v>
                </c:pt>
                <c:pt idx="171">
                  <c:v>11971.516324028344</c:v>
                </c:pt>
                <c:pt idx="172">
                  <c:v>13168.667956431178</c:v>
                </c:pt>
                <c:pt idx="173">
                  <c:v>14485.534752074298</c:v>
                </c:pt>
                <c:pt idx="174">
                  <c:v>15934.088227281729</c:v>
                </c:pt>
                <c:pt idx="175">
                  <c:v>17527.497050009901</c:v>
                </c:pt>
                <c:pt idx="176">
                  <c:v>19280.246755010892</c:v>
                </c:pt>
                <c:pt idx="177">
                  <c:v>21208.271430511984</c:v>
                </c:pt>
                <c:pt idx="178">
                  <c:v>23329.098573563188</c:v>
                </c:pt>
                <c:pt idx="179">
                  <c:v>25662.008430919508</c:v>
                </c:pt>
                <c:pt idx="180">
                  <c:v>28228.20927401146</c:v>
                </c:pt>
                <c:pt idx="181">
                  <c:v>31051.030201412606</c:v>
                </c:pt>
                <c:pt idx="182">
                  <c:v>34156.133221553871</c:v>
                </c:pt>
                <c:pt idx="183">
                  <c:v>37571.746543709261</c:v>
                </c:pt>
                <c:pt idx="184">
                  <c:v>41328.921198080192</c:v>
                </c:pt>
                <c:pt idx="185">
                  <c:v>45461.813317888213</c:v>
                </c:pt>
                <c:pt idx="186">
                  <c:v>50007.994649677043</c:v>
                </c:pt>
                <c:pt idx="187">
                  <c:v>55008.794114644756</c:v>
                </c:pt>
                <c:pt idx="188">
                  <c:v>60509.67352610924</c:v>
                </c:pt>
                <c:pt idx="189">
                  <c:v>66560.640878720165</c:v>
                </c:pt>
                <c:pt idx="190">
                  <c:v>73216.704966592195</c:v>
                </c:pt>
                <c:pt idx="191">
                  <c:v>80538.375463251417</c:v>
                </c:pt>
                <c:pt idx="192">
                  <c:v>88592.213009576561</c:v>
                </c:pt>
                <c:pt idx="193">
                  <c:v>97451.434310534227</c:v>
                </c:pt>
                <c:pt idx="194">
                  <c:v>107196.57774158765</c:v>
                </c:pt>
                <c:pt idx="195">
                  <c:v>117916.23551574643</c:v>
                </c:pt>
                <c:pt idx="196">
                  <c:v>129707.8590673211</c:v>
                </c:pt>
                <c:pt idx="197">
                  <c:v>142678.64497405323</c:v>
                </c:pt>
                <c:pt idx="198">
                  <c:v>156946.50947145856</c:v>
                </c:pt>
                <c:pt idx="199">
                  <c:v>172641.16041860444</c:v>
                </c:pt>
                <c:pt idx="200">
                  <c:v>189905.2764604649</c:v>
                </c:pt>
              </c:numCache>
            </c:numRef>
          </c:xVal>
          <c:yVal>
            <c:numRef>
              <c:f>'Weathered silstone - Dynamic'!$N$4:$N$1000</c:f>
              <c:numCache>
                <c:formatCode>0.0000E+00</c:formatCode>
                <c:ptCount val="997"/>
                <c:pt idx="0">
                  <c:v>0.98732927431298345</c:v>
                </c:pt>
                <c:pt idx="1">
                  <c:v>0.98607983959767931</c:v>
                </c:pt>
                <c:pt idx="2">
                  <c:v>0.9847091087233738</c:v>
                </c:pt>
                <c:pt idx="3">
                  <c:v>0.9832056995778935</c:v>
                </c:pt>
                <c:pt idx="4">
                  <c:v>0.98155724285609136</c:v>
                </c:pt>
                <c:pt idx="5">
                  <c:v>0.97975031314738681</c:v>
                </c:pt>
                <c:pt idx="6">
                  <c:v>0.9777703587894615</c:v>
                </c:pt>
                <c:pt idx="7">
                  <c:v>0.97560163136649203</c:v>
                </c:pt>
                <c:pt idx="8">
                  <c:v>0.97322711597252975</c:v>
                </c:pt>
                <c:pt idx="9">
                  <c:v>0.97062846364344102</c:v>
                </c:pt>
                <c:pt idx="10">
                  <c:v>0.96778592768739746</c:v>
                </c:pt>
                <c:pt idx="11">
                  <c:v>0.96467830601655591</c:v>
                </c:pt>
                <c:pt idx="12">
                  <c:v>0.96128289200227335</c:v>
                </c:pt>
                <c:pt idx="13">
                  <c:v>0.95757543684185575</c:v>
                </c:pt>
                <c:pt idx="14">
                  <c:v>0.95353012693253136</c:v>
                </c:pt>
                <c:pt idx="15">
                  <c:v>0.94911958029033727</c:v>
                </c:pt>
                <c:pt idx="16">
                  <c:v>0.94431486661519182</c:v>
                </c:pt>
                <c:pt idx="17">
                  <c:v>0.93908555616968614</c:v>
                </c:pt>
                <c:pt idx="18">
                  <c:v>0.93339980318147386</c:v>
                </c:pt>
                <c:pt idx="19">
                  <c:v>0.92722446996203134</c:v>
                </c:pt>
                <c:pt idx="20">
                  <c:v>0.92052529831222818</c:v>
                </c:pt>
                <c:pt idx="21">
                  <c:v>0.91326713500068557</c:v>
                </c:pt>
                <c:pt idx="22">
                  <c:v>0.90541421808611322</c:v>
                </c:pt>
                <c:pt idx="23">
                  <c:v>0.89693053053084359</c:v>
                </c:pt>
                <c:pt idx="24">
                  <c:v>0.88778022683236169</c:v>
                </c:pt>
                <c:pt idx="25">
                  <c:v>0.87792813719105489</c:v>
                </c:pt>
                <c:pt idx="26">
                  <c:v>0.86734035194591441</c:v>
                </c:pt>
                <c:pt idx="27">
                  <c:v>0.8559848865667582</c:v>
                </c:pt>
                <c:pt idx="28">
                  <c:v>0.84383242433582117</c:v>
                </c:pt>
                <c:pt idx="29">
                  <c:v>0.83085712996483063</c:v>
                </c:pt>
                <c:pt idx="30">
                  <c:v>0.81703752281135678</c:v>
                </c:pt>
                <c:pt idx="31">
                  <c:v>0.80235739318655341</c:v>
                </c:pt>
                <c:pt idx="32">
                  <c:v>0.78680673967772397</c:v>
                </c:pt>
                <c:pt idx="33">
                  <c:v>0.77038269973253826</c:v>
                </c:pt>
                <c:pt idx="34">
                  <c:v>0.75309044035537476</c:v>
                </c:pt>
                <c:pt idx="35">
                  <c:v>0.73494397112790832</c:v>
                </c:pt>
                <c:pt idx="36">
                  <c:v>0.71596683842812181</c:v>
                </c:pt>
                <c:pt idx="37">
                  <c:v>0.69619265824954701</c:v>
                </c:pt>
                <c:pt idx="38">
                  <c:v>0.67566544594502753</c:v>
                </c:pt>
                <c:pt idx="39">
                  <c:v>0.65443970495866399</c:v>
                </c:pt>
                <c:pt idx="40">
                  <c:v>0.63258024340386787</c:v>
                </c:pt>
                <c:pt idx="41">
                  <c:v>0.61016169717773516</c:v>
                </c:pt>
                <c:pt idx="42">
                  <c:v>0.58726775084843497</c:v>
                </c:pt>
                <c:pt idx="43">
                  <c:v>0.56399006216287351</c:v>
                </c:pt>
                <c:pt idx="44">
                  <c:v>0.54042691174339852</c:v>
                </c:pt>
                <c:pt idx="45">
                  <c:v>0.51668161518958966</c:v>
                </c:pt>
                <c:pt idx="46">
                  <c:v>0.49286074907180627</c:v>
                </c:pt>
                <c:pt idx="47">
                  <c:v>0.46907225392322394</c:v>
                </c:pt>
                <c:pt idx="48">
                  <c:v>0.44542348521759961</c:v>
                </c:pt>
                <c:pt idx="49">
                  <c:v>0.4220192866987641</c:v>
                </c:pt>
                <c:pt idx="50">
                  <c:v>0.39896015897258891</c:v>
                </c:pt>
                <c:pt idx="51">
                  <c:v>0.37634059012641469</c:v>
                </c:pt>
                <c:pt idx="52">
                  <c:v>0.35424760490405532</c:v>
                </c:pt>
                <c:pt idx="53">
                  <c:v>0.3327595756099328</c:v>
                </c:pt>
                <c:pt idx="54">
                  <c:v>0.31194532266198488</c:v>
                </c:pt>
                <c:pt idx="55">
                  <c:v>0.29186351686935652</c:v>
                </c:pt>
                <c:pt idx="56">
                  <c:v>0.27256238032560726</c:v>
                </c:pt>
                <c:pt idx="57">
                  <c:v>0.25407966933848297</c:v>
                </c:pt>
                <c:pt idx="58">
                  <c:v>0.23644291184023875</c:v>
                </c:pt>
                <c:pt idx="59">
                  <c:v>0.21966986369248975</c:v>
                </c:pt>
                <c:pt idx="60">
                  <c:v>0.20376914335179283</c:v>
                </c:pt>
                <c:pt idx="61">
                  <c:v>0.18874100235297755</c:v>
                </c:pt>
                <c:pt idx="62">
                  <c:v>0.17457818963920427</c:v>
                </c:pt>
                <c:pt idx="63">
                  <c:v>0.16126687042542667</c:v>
                </c:pt>
                <c:pt idx="64">
                  <c:v>0.14878756446673069</c:v>
                </c:pt>
                <c:pt idx="65">
                  <c:v>0.13711607375735496</c:v>
                </c:pt>
                <c:pt idx="66">
                  <c:v>0.12622437530250027</c:v>
                </c:pt>
                <c:pt idx="67">
                  <c:v>0.1160814602572892</c:v>
                </c:pt>
                <c:pt idx="68">
                  <c:v>0.10665410608634826</c:v>
                </c:pt>
                <c:pt idx="69">
                  <c:v>9.7907573233250791E-2</c:v>
                </c:pt>
                <c:pt idx="70">
                  <c:v>8.9806221962371827E-2</c:v>
                </c:pt>
                <c:pt idx="71">
                  <c:v>8.2314048484778524E-2</c:v>
                </c:pt>
                <c:pt idx="72">
                  <c:v>7.5395142203512899E-2</c:v>
                </c:pt>
                <c:pt idx="73">
                  <c:v>6.9014067954783889E-2</c:v>
                </c:pt>
                <c:pt idx="74">
                  <c:v>6.3136178551344235E-2</c:v>
                </c:pt>
                <c:pt idx="75">
                  <c:v>5.7727863839289781E-2</c:v>
                </c:pt>
                <c:pt idx="76">
                  <c:v>5.2756742951509707E-2</c:v>
                </c:pt>
                <c:pt idx="77">
                  <c:v>4.8191806569696682E-2</c:v>
                </c:pt>
                <c:pt idx="78">
                  <c:v>4.4003515874762714E-2</c:v>
                </c:pt>
                <c:pt idx="79">
                  <c:v>4.0163864545339989E-2</c:v>
                </c:pt>
                <c:pt idx="80">
                  <c:v>3.6646409717214098E-2</c:v>
                </c:pt>
                <c:pt idx="81">
                  <c:v>3.3426277293195326E-2</c:v>
                </c:pt>
                <c:pt idx="82">
                  <c:v>3.0480146432595126E-2</c:v>
                </c:pt>
                <c:pt idx="83">
                  <c:v>2.7786217482146817E-2</c:v>
                </c:pt>
                <c:pt idx="84">
                  <c:v>2.5324167057717104E-2</c:v>
                </c:pt>
                <c:pt idx="85">
                  <c:v>2.3075093463537644E-2</c:v>
                </c:pt>
                <c:pt idx="86">
                  <c:v>2.1021455152523679E-2</c:v>
                </c:pt>
                <c:pt idx="87">
                  <c:v>1.9147004492862604E-2</c:v>
                </c:pt>
                <c:pt idx="88">
                  <c:v>1.7436718714563138E-2</c:v>
                </c:pt>
                <c:pt idx="89">
                  <c:v>1.5876729564832777E-2</c:v>
                </c:pt>
                <c:pt idx="90">
                  <c:v>1.4454252901154646E-2</c:v>
                </c:pt>
                <c:pt idx="91">
                  <c:v>1.3157519192864722E-2</c:v>
                </c:pt>
                <c:pt idx="92">
                  <c:v>1.1975705682364638E-2</c:v>
                </c:pt>
                <c:pt idx="93">
                  <c:v>1.0898870772025662E-2</c:v>
                </c:pt>
                <c:pt idx="94">
                  <c:v>9.9178910484658961E-3</c:v>
                </c:pt>
                <c:pt idx="95">
                  <c:v>9.0244012284382055E-3</c:v>
                </c:pt>
                <c:pt idx="96">
                  <c:v>8.2107372064831458E-3</c:v>
                </c:pt>
                <c:pt idx="97">
                  <c:v>7.4698823004876475E-3</c:v>
                </c:pt>
                <c:pt idx="98">
                  <c:v>6.7954167243627463E-3</c:v>
                </c:pt>
                <c:pt idx="99">
                  <c:v>6.1814702645494853E-3</c:v>
                </c:pt>
                <c:pt idx="100">
                  <c:v>5.6226780966323921E-3</c:v>
                </c:pt>
                <c:pt idx="101">
                  <c:v>5.1141396479368632E-3</c:v>
                </c:pt>
                <c:pt idx="102">
                  <c:v>4.6513803898398133E-3</c:v>
                </c:pt>
                <c:pt idx="103">
                  <c:v>4.2303164281158809E-3</c:v>
                </c:pt>
                <c:pt idx="104">
                  <c:v>3.8472217496844626E-3</c:v>
                </c:pt>
                <c:pt idx="105">
                  <c:v>3.4986979785275631E-3</c:v>
                </c:pt>
                <c:pt idx="106">
                  <c:v>3.1816464914021349E-3</c:v>
                </c:pt>
                <c:pt idx="107">
                  <c:v>2.8932427445134733E-3</c:v>
                </c:pt>
                <c:pt idx="108">
                  <c:v>2.6309126649194502E-3</c:v>
                </c:pt>
                <c:pt idx="109">
                  <c:v>2.3923109645826949E-3</c:v>
                </c:pt>
                <c:pt idx="110">
                  <c:v>2.1753012402577535E-3</c:v>
                </c:pt>
                <c:pt idx="111">
                  <c:v>1.9779377284519441E-3</c:v>
                </c:pt>
                <c:pt idx="112">
                  <c:v>1.7984485912582522E-3</c:v>
                </c:pt>
                <c:pt idx="113">
                  <c:v>1.635220615708658E-3</c:v>
                </c:pt>
                <c:pt idx="114">
                  <c:v>1.486785216265759E-3</c:v>
                </c:pt>
                <c:pt idx="115">
                  <c:v>1.3518056370267261E-3</c:v>
                </c:pt>
                <c:pt idx="116">
                  <c:v>1.2290652570554562E-3</c:v>
                </c:pt>
                <c:pt idx="117">
                  <c:v>1.1174569089106873E-3</c:v>
                </c:pt>
                <c:pt idx="118">
                  <c:v>1.0159731268451575E-3</c:v>
                </c:pt>
                <c:pt idx="119">
                  <c:v>9.2369724727564973E-4</c:v>
                </c:pt>
                <c:pt idx="120">
                  <c:v>8.39795289941281E-4</c:v>
                </c:pt>
                <c:pt idx="121">
                  <c:v>7.6350855366363684E-4</c:v>
                </c:pt>
                <c:pt idx="122">
                  <c:v>6.9414686579144524E-4</c:v>
                </c:pt>
                <c:pt idx="123">
                  <c:v>6.3108242925497958E-4</c:v>
                </c:pt>
                <c:pt idx="124">
                  <c:v>5.7374421567665422E-4</c:v>
                </c:pt>
                <c:pt idx="125">
                  <c:v>5.2161285719328897E-4</c:v>
                </c:pt>
                <c:pt idx="126">
                  <c:v>4.7421599355383756E-4</c:v>
                </c:pt>
                <c:pt idx="127">
                  <c:v>4.311240346773477E-4</c:v>
                </c:pt>
                <c:pt idx="128">
                  <c:v>3.919463022040599E-4</c:v>
                </c:pt>
                <c:pt idx="129">
                  <c:v>3.5632751666301172E-4</c:v>
                </c:pt>
                <c:pt idx="130">
                  <c:v>3.2394459972771589E-4</c:v>
                </c:pt>
                <c:pt idx="131">
                  <c:v>2.9450376365281757E-4</c:v>
                </c:pt>
                <c:pt idx="132">
                  <c:v>2.6773786239421121E-4</c:v>
                </c:pt>
                <c:pt idx="133">
                  <c:v>2.4340398112761058E-4</c:v>
                </c:pt>
                <c:pt idx="134">
                  <c:v>2.2128124291014359E-4</c:v>
                </c:pt>
                <c:pt idx="135">
                  <c:v>2.0116881308967553E-4</c:v>
                </c:pt>
                <c:pt idx="136">
                  <c:v>1.8288408377007453E-4</c:v>
                </c:pt>
                <c:pt idx="137">
                  <c:v>1.6626102219958699E-4</c:v>
                </c:pt>
                <c:pt idx="138">
                  <c:v>1.5114866837527072E-4</c:v>
                </c:pt>
                <c:pt idx="139">
                  <c:v>1.3740976845965744E-4</c:v>
                </c:pt>
                <c:pt idx="140">
                  <c:v>1.2491953179641038E-4</c:v>
                </c:pt>
                <c:pt idx="141">
                  <c:v>1.1356450039893839E-4</c:v>
                </c:pt>
                <c:pt idx="142">
                  <c:v>1.0324152077828287E-4</c:v>
                </c:pt>
                <c:pt idx="143">
                  <c:v>9.3856808882046634E-5</c:v>
                </c:pt>
                <c:pt idx="144">
                  <c:v>8.5325099742004139E-5</c:v>
                </c:pt>
                <c:pt idx="145">
                  <c:v>7.7568874181087978E-5</c:v>
                </c:pt>
                <c:pt idx="146">
                  <c:v>7.0517655616912338E-5</c:v>
                </c:pt>
                <c:pt idx="147">
                  <c:v>6.4107370624600686E-5</c:v>
                </c:pt>
                <c:pt idx="148">
                  <c:v>5.82797674916965E-5</c:v>
                </c:pt>
                <c:pt idx="149">
                  <c:v>5.2981887517186432E-5</c:v>
                </c:pt>
                <c:pt idx="150">
                  <c:v>4.8165584279584794E-5</c:v>
                </c:pt>
                <c:pt idx="151">
                  <c:v>4.3787086529677682E-5</c:v>
                </c:pt>
                <c:pt idx="152">
                  <c:v>3.9806600755622594E-5</c:v>
                </c:pt>
                <c:pt idx="153">
                  <c:v>3.6187949825045158E-5</c:v>
                </c:pt>
                <c:pt idx="154">
                  <c:v>3.2898244433679131E-5</c:v>
                </c:pt>
                <c:pt idx="155">
                  <c:v>2.9907584385801164E-5</c:v>
                </c:pt>
                <c:pt idx="156">
                  <c:v>2.7188787000813925E-5</c:v>
                </c:pt>
                <c:pt idx="157">
                  <c:v>2.4717140185199912E-5</c:v>
                </c:pt>
                <c:pt idx="158">
                  <c:v>2.2470177931867001E-5</c:v>
                </c:pt>
                <c:pt idx="159">
                  <c:v>2.0427476211608656E-5</c:v>
                </c:pt>
                <c:pt idx="160">
                  <c:v>1.8570467405806154E-5</c:v>
                </c:pt>
                <c:pt idx="161">
                  <c:v>1.6882271597248721E-5</c:v>
                </c:pt>
                <c:pt idx="162">
                  <c:v>1.5347543188534514E-5</c:v>
                </c:pt>
                <c:pt idx="163">
                  <c:v>1.3952331456304978E-5</c:v>
                </c:pt>
                <c:pt idx="164">
                  <c:v>1.2683953775797909E-5</c:v>
                </c:pt>
                <c:pt idx="165">
                  <c:v>1.1530880365012059E-5</c:v>
                </c:pt>
                <c:pt idx="166">
                  <c:v>1.0482629502187934E-5</c:v>
                </c:pt>
                <c:pt idx="167">
                  <c:v>9.5296722652639068E-6</c:v>
                </c:pt>
                <c:pt idx="168">
                  <c:v>8.6633459283169516E-6</c:v>
                </c:pt>
                <c:pt idx="169">
                  <c:v>7.8757752285213441E-6</c:v>
                </c:pt>
                <c:pt idx="170">
                  <c:v>7.1598007885631917E-6</c:v>
                </c:pt>
                <c:pt idx="171">
                  <c:v>6.5089140443781665E-6</c:v>
                </c:pt>
                <c:pt idx="172">
                  <c:v>5.917198087119581E-6</c:v>
                </c:pt>
                <c:pt idx="173">
                  <c:v>5.3792738819477205E-6</c:v>
                </c:pt>
                <c:pt idx="174">
                  <c:v>4.8902513750435188E-6</c:v>
                </c:pt>
                <c:pt idx="175">
                  <c:v>4.4456850446320526E-6</c:v>
                </c:pt>
                <c:pt idx="176">
                  <c:v>4.0415334921550487E-6</c:v>
                </c:pt>
                <c:pt idx="177">
                  <c:v>3.6741227064218589E-6</c:v>
                </c:pt>
                <c:pt idx="178">
                  <c:v>3.3401126669274888E-6</c:v>
                </c:pt>
                <c:pt idx="179">
                  <c:v>3.0364669828560652E-6</c:v>
                </c:pt>
                <c:pt idx="180">
                  <c:v>2.7604252918637193E-6</c:v>
                </c:pt>
                <c:pt idx="181">
                  <c:v>2.5094781678058358E-6</c:v>
                </c:pt>
                <c:pt idx="182">
                  <c:v>2.281344309367463E-6</c:v>
                </c:pt>
                <c:pt idx="183">
                  <c:v>2.0739498022789277E-6</c:v>
                </c:pt>
                <c:pt idx="184">
                  <c:v>1.885409266639405E-6</c:v>
                </c:pt>
                <c:pt idx="185">
                  <c:v>1.7140087180001786E-6</c:v>
                </c:pt>
                <c:pt idx="186">
                  <c:v>1.5581899864320917E-6</c:v>
                </c:pt>
                <c:pt idx="187">
                  <c:v>1.4165365519594533E-6</c:v>
                </c:pt>
                <c:pt idx="188">
                  <c:v>1.2877606676140531E-6</c:v>
                </c:pt>
                <c:pt idx="189">
                  <c:v>1.1706916530646542E-6</c:v>
                </c:pt>
                <c:pt idx="190">
                  <c:v>1.0642652524157262E-6</c:v>
                </c:pt>
                <c:pt idx="191">
                  <c:v>9.6751395944079528E-7</c:v>
                </c:pt>
                <c:pt idx="192">
                  <c:v>8.7955822230843739E-7</c:v>
                </c:pt>
                <c:pt idx="193">
                  <c:v>7.9959844785252375E-7</c:v>
                </c:pt>
                <c:pt idx="194">
                  <c:v>7.2690773270541208E-7</c:v>
                </c:pt>
                <c:pt idx="195">
                  <c:v>6.608252552193734E-7</c:v>
                </c:pt>
                <c:pt idx="196">
                  <c:v>6.0075026810769838E-7</c:v>
                </c:pt>
                <c:pt idx="197">
                  <c:v>5.4613663719715589E-7</c:v>
                </c:pt>
                <c:pt idx="198">
                  <c:v>4.9648787664743428E-7</c:v>
                </c:pt>
                <c:pt idx="199">
                  <c:v>4.5135263550595036E-7</c:v>
                </c:pt>
                <c:pt idx="200">
                  <c:v>4.1032059456898048E-7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7F-4E6F-9D7A-36A977229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9042607"/>
        <c:axId val="1"/>
      </c:scatterChart>
      <c:valAx>
        <c:axId val="2009042607"/>
        <c:scaling>
          <c:logBase val="10"/>
          <c:orientation val="minMax"/>
          <c:max val="10"/>
          <c:min val="1E-4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Strain (%)</a:t>
                </a:r>
              </a:p>
            </c:rich>
          </c:tx>
          <c:layout>
            <c:manualLayout>
              <c:xMode val="edge"/>
              <c:yMode val="edge"/>
              <c:x val="0.47508701412323456"/>
              <c:y val="0.8956539429111153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Modulus reduction factor</a:t>
                </a:r>
              </a:p>
            </c:rich>
          </c:tx>
          <c:layout>
            <c:manualLayout>
              <c:xMode val="edge"/>
              <c:yMode val="edge"/>
              <c:x val="2.2016247969003873E-2"/>
              <c:y val="0.219565339799653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2009042607"/>
        <c:crossesAt val="1E-4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1142977127859022"/>
          <c:y val="0.10726643598615918"/>
          <c:w val="0.287619647544057"/>
          <c:h val="0.1591699134494001"/>
        </c:manualLayout>
      </c:layout>
      <c:overlay val="1"/>
      <c:spPr>
        <a:solidFill>
          <a:srgbClr val="FFFFFF"/>
        </a:solidFill>
        <a:ln>
          <a:solidFill>
            <a:schemeClr val="tx1"/>
          </a:solidFill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NL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727702219040802"/>
          <c:y val="7.1583684694544139E-2"/>
          <c:w val="0.81064032450489143"/>
          <c:h val="0.73752887261045474"/>
        </c:manualLayout>
      </c:layout>
      <c:scatterChart>
        <c:scatterStyle val="smoothMarker"/>
        <c:varyColors val="0"/>
        <c:ser>
          <c:idx val="0"/>
          <c:order val="0"/>
          <c:tx>
            <c:v>EPRI 51-120</c:v>
          </c:tx>
          <c:spPr>
            <a:ln w="1905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'Weathered silstone - Dynamic'!$B$3:$B$13</c:f>
              <c:numCache>
                <c:formatCode>General</c:formatCode>
                <c:ptCount val="11"/>
                <c:pt idx="0">
                  <c:v>1E-4</c:v>
                </c:pt>
                <c:pt idx="1">
                  <c:v>3.1599999999999998E-4</c:v>
                </c:pt>
                <c:pt idx="2">
                  <c:v>1E-3</c:v>
                </c:pt>
                <c:pt idx="3">
                  <c:v>3.1599999999999996E-3</c:v>
                </c:pt>
                <c:pt idx="4">
                  <c:v>0.01</c:v>
                </c:pt>
                <c:pt idx="5">
                  <c:v>3.1599999999999996E-2</c:v>
                </c:pt>
                <c:pt idx="6">
                  <c:v>0.1</c:v>
                </c:pt>
                <c:pt idx="7">
                  <c:v>0.31599999999999995</c:v>
                </c:pt>
                <c:pt idx="8">
                  <c:v>1</c:v>
                </c:pt>
                <c:pt idx="9">
                  <c:v>3.1599999999999993</c:v>
                </c:pt>
                <c:pt idx="10">
                  <c:v>10</c:v>
                </c:pt>
              </c:numCache>
            </c:numRef>
          </c:xVal>
          <c:yVal>
            <c:numRef>
              <c:f>'Weathered silstone - Dynamic'!$D$3:$D$13</c:f>
              <c:numCache>
                <c:formatCode>General</c:formatCode>
                <c:ptCount val="11"/>
                <c:pt idx="0">
                  <c:v>1.01</c:v>
                </c:pt>
                <c:pt idx="1">
                  <c:v>1.0436000000000001</c:v>
                </c:pt>
                <c:pt idx="2">
                  <c:v>1.2619</c:v>
                </c:pt>
                <c:pt idx="3">
                  <c:v>1.73</c:v>
                </c:pt>
                <c:pt idx="4">
                  <c:v>2.83</c:v>
                </c:pt>
                <c:pt idx="5">
                  <c:v>5.52</c:v>
                </c:pt>
                <c:pt idx="6">
                  <c:v>10.17</c:v>
                </c:pt>
                <c:pt idx="7">
                  <c:v>16.28</c:v>
                </c:pt>
                <c:pt idx="8">
                  <c:v>22.68</c:v>
                </c:pt>
                <c:pt idx="9">
                  <c:v>26.8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53-4873-A733-0940C7DE279B}"/>
            </c:ext>
          </c:extLst>
        </c:ser>
        <c:ser>
          <c:idx val="1"/>
          <c:order val="1"/>
          <c:tx>
            <c:v>HSSmall</c:v>
          </c:tx>
          <c:spPr>
            <a:ln w="25400">
              <a:solidFill>
                <a:schemeClr val="tx1"/>
              </a:solidFill>
              <a:prstDash val="solid"/>
            </a:ln>
          </c:spPr>
          <c:marker>
            <c:symbol val="none"/>
          </c:marker>
          <c:xVal>
            <c:numRef>
              <c:f>'Weathered silstone - Dynamic'!$M$4:$M$204</c:f>
              <c:numCache>
                <c:formatCode>0.0000E+00</c:formatCode>
                <c:ptCount val="201"/>
                <c:pt idx="0">
                  <c:v>1E-3</c:v>
                </c:pt>
                <c:pt idx="1">
                  <c:v>1.1000000000000001E-3</c:v>
                </c:pt>
                <c:pt idx="2">
                  <c:v>1.2100000000000004E-3</c:v>
                </c:pt>
                <c:pt idx="3">
                  <c:v>1.3310000000000004E-3</c:v>
                </c:pt>
                <c:pt idx="4">
                  <c:v>1.4641000000000005E-3</c:v>
                </c:pt>
                <c:pt idx="5">
                  <c:v>1.610510000000001E-3</c:v>
                </c:pt>
                <c:pt idx="6">
                  <c:v>1.7715610000000011E-3</c:v>
                </c:pt>
                <c:pt idx="7">
                  <c:v>1.9487171000000013E-3</c:v>
                </c:pt>
                <c:pt idx="8">
                  <c:v>2.1435888100000016E-3</c:v>
                </c:pt>
                <c:pt idx="9">
                  <c:v>2.357947691000002E-3</c:v>
                </c:pt>
                <c:pt idx="10">
                  <c:v>2.5937424601000024E-3</c:v>
                </c:pt>
                <c:pt idx="11">
                  <c:v>2.8531167061100027E-3</c:v>
                </c:pt>
                <c:pt idx="12">
                  <c:v>3.1384283767210029E-3</c:v>
                </c:pt>
                <c:pt idx="13">
                  <c:v>3.4522712143931038E-3</c:v>
                </c:pt>
                <c:pt idx="14">
                  <c:v>3.7974983358324142E-3</c:v>
                </c:pt>
                <c:pt idx="15">
                  <c:v>4.1772481694156557E-3</c:v>
                </c:pt>
                <c:pt idx="16">
                  <c:v>4.5949729863572217E-3</c:v>
                </c:pt>
                <c:pt idx="17">
                  <c:v>5.0544702849929443E-3</c:v>
                </c:pt>
                <c:pt idx="18">
                  <c:v>5.5599173134922393E-3</c:v>
                </c:pt>
                <c:pt idx="19">
                  <c:v>6.115909044841464E-3</c:v>
                </c:pt>
                <c:pt idx="20">
                  <c:v>6.7274999493256108E-3</c:v>
                </c:pt>
                <c:pt idx="21">
                  <c:v>7.4002499442581736E-3</c:v>
                </c:pt>
                <c:pt idx="22">
                  <c:v>8.1402749386839911E-3</c:v>
                </c:pt>
                <c:pt idx="23">
                  <c:v>8.9543024325523923E-3</c:v>
                </c:pt>
                <c:pt idx="24">
                  <c:v>9.849732675807632E-3</c:v>
                </c:pt>
                <c:pt idx="25">
                  <c:v>1.0834705943388395E-2</c:v>
                </c:pt>
                <c:pt idx="26">
                  <c:v>1.1918176537727237E-2</c:v>
                </c:pt>
                <c:pt idx="27">
                  <c:v>1.3109994191499962E-2</c:v>
                </c:pt>
                <c:pt idx="28">
                  <c:v>1.4420993610649959E-2</c:v>
                </c:pt>
                <c:pt idx="29">
                  <c:v>1.5863092971714957E-2</c:v>
                </c:pt>
                <c:pt idx="30">
                  <c:v>1.7449402268886454E-2</c:v>
                </c:pt>
                <c:pt idx="31">
                  <c:v>1.9194342495775101E-2</c:v>
                </c:pt>
                <c:pt idx="32">
                  <c:v>2.1113776745352614E-2</c:v>
                </c:pt>
                <c:pt idx="33">
                  <c:v>2.3225154419887876E-2</c:v>
                </c:pt>
                <c:pt idx="34">
                  <c:v>2.5547669861876666E-2</c:v>
                </c:pt>
                <c:pt idx="35">
                  <c:v>2.8102436848064336E-2</c:v>
                </c:pt>
                <c:pt idx="36">
                  <c:v>3.091268053287077E-2</c:v>
                </c:pt>
                <c:pt idx="37">
                  <c:v>3.4003948586157851E-2</c:v>
                </c:pt>
                <c:pt idx="38">
                  <c:v>3.7404343444773634E-2</c:v>
                </c:pt>
                <c:pt idx="39">
                  <c:v>4.1144777789250998E-2</c:v>
                </c:pt>
                <c:pt idx="40">
                  <c:v>4.5259255568176109E-2</c:v>
                </c:pt>
                <c:pt idx="41">
                  <c:v>4.9785181124993722E-2</c:v>
                </c:pt>
                <c:pt idx="42">
                  <c:v>5.4763699237493101E-2</c:v>
                </c:pt>
                <c:pt idx="43">
                  <c:v>6.0240069161242422E-2</c:v>
                </c:pt>
                <c:pt idx="44">
                  <c:v>6.6264076077366674E-2</c:v>
                </c:pt>
                <c:pt idx="45">
                  <c:v>7.2890483685103355E-2</c:v>
                </c:pt>
                <c:pt idx="46">
                  <c:v>8.0179532053613695E-2</c:v>
                </c:pt>
                <c:pt idx="47">
                  <c:v>8.819748525897507E-2</c:v>
                </c:pt>
                <c:pt idx="48">
                  <c:v>9.7017233784872578E-2</c:v>
                </c:pt>
                <c:pt idx="49">
                  <c:v>0.10671895716335984</c:v>
                </c:pt>
                <c:pt idx="50">
                  <c:v>0.11739085287969582</c:v>
                </c:pt>
                <c:pt idx="51">
                  <c:v>0.12912993816766541</c:v>
                </c:pt>
                <c:pt idx="52">
                  <c:v>0.14204293198443196</c:v>
                </c:pt>
                <c:pt idx="53">
                  <c:v>0.15624722518287518</c:v>
                </c:pt>
                <c:pt idx="54">
                  <c:v>0.17187194770116271</c:v>
                </c:pt>
                <c:pt idx="55">
                  <c:v>0.189059142471279</c:v>
                </c:pt>
                <c:pt idx="56">
                  <c:v>0.2079650567184069</c:v>
                </c:pt>
                <c:pt idx="57">
                  <c:v>0.22876156239024759</c:v>
                </c:pt>
                <c:pt idx="58">
                  <c:v>0.25163771862927237</c:v>
                </c:pt>
                <c:pt idx="59">
                  <c:v>0.27680149049219965</c:v>
                </c:pt>
                <c:pt idx="60">
                  <c:v>0.3044816395414196</c:v>
                </c:pt>
                <c:pt idx="61">
                  <c:v>0.33492980349556162</c:v>
                </c:pt>
                <c:pt idx="62">
                  <c:v>0.36842278384511784</c:v>
                </c:pt>
                <c:pt idx="63">
                  <c:v>0.40526506222962966</c:v>
                </c:pt>
                <c:pt idx="64">
                  <c:v>0.44579156845259271</c:v>
                </c:pt>
                <c:pt idx="65">
                  <c:v>0.49037072529785203</c:v>
                </c:pt>
                <c:pt idx="66">
                  <c:v>0.53940779782763726</c:v>
                </c:pt>
                <c:pt idx="67">
                  <c:v>0.59334857761040105</c:v>
                </c:pt>
                <c:pt idx="68">
                  <c:v>0.65268343537144125</c:v>
                </c:pt>
                <c:pt idx="69">
                  <c:v>0.71795177890858541</c:v>
                </c:pt>
                <c:pt idx="70">
                  <c:v>0.78974695679944407</c:v>
                </c:pt>
                <c:pt idx="71">
                  <c:v>0.86872165247938848</c:v>
                </c:pt>
                <c:pt idx="72">
                  <c:v>0.95559381772732743</c:v>
                </c:pt>
                <c:pt idx="73">
                  <c:v>1.0511531995000603</c:v>
                </c:pt>
                <c:pt idx="74">
                  <c:v>1.1562685194500664</c:v>
                </c:pt>
                <c:pt idx="75">
                  <c:v>1.2718953713950729</c:v>
                </c:pt>
                <c:pt idx="76">
                  <c:v>1.3990849085345805</c:v>
                </c:pt>
                <c:pt idx="77">
                  <c:v>1.5389933993880385</c:v>
                </c:pt>
                <c:pt idx="78">
                  <c:v>1.6928927393268425</c:v>
                </c:pt>
                <c:pt idx="79">
                  <c:v>1.8621820132595268</c:v>
                </c:pt>
                <c:pt idx="80">
                  <c:v>2.0484002145854796</c:v>
                </c:pt>
                <c:pt idx="81">
                  <c:v>2.2532402360440278</c:v>
                </c:pt>
                <c:pt idx="82">
                  <c:v>2.4785642596484307</c:v>
                </c:pt>
                <c:pt idx="83">
                  <c:v>2.7264206856132742</c:v>
                </c:pt>
                <c:pt idx="84">
                  <c:v>2.9990627541746013</c:v>
                </c:pt>
                <c:pt idx="85">
                  <c:v>3.2989690295920617</c:v>
                </c:pt>
                <c:pt idx="86">
                  <c:v>3.628865932551268</c:v>
                </c:pt>
                <c:pt idx="87">
                  <c:v>3.9917525258063953</c:v>
                </c:pt>
                <c:pt idx="88">
                  <c:v>4.3909277783870353</c:v>
                </c:pt>
                <c:pt idx="89">
                  <c:v>4.8300205562257394</c:v>
                </c:pt>
                <c:pt idx="90">
                  <c:v>5.3130226118483135</c:v>
                </c:pt>
                <c:pt idx="91">
                  <c:v>5.8443248730331447</c:v>
                </c:pt>
                <c:pt idx="92">
                  <c:v>6.4287573603364594</c:v>
                </c:pt>
                <c:pt idx="93">
                  <c:v>7.071633096370106</c:v>
                </c:pt>
                <c:pt idx="94">
                  <c:v>7.7787964060071175</c:v>
                </c:pt>
                <c:pt idx="95">
                  <c:v>8.55667604660783</c:v>
                </c:pt>
                <c:pt idx="96">
                  <c:v>9.4123436512686141</c:v>
                </c:pt>
                <c:pt idx="97">
                  <c:v>10.353578016395476</c:v>
                </c:pt>
                <c:pt idx="98">
                  <c:v>11.388935818035025</c:v>
                </c:pt>
                <c:pt idx="99">
                  <c:v>12.527829399838527</c:v>
                </c:pt>
                <c:pt idx="100">
                  <c:v>13.780612339822381</c:v>
                </c:pt>
                <c:pt idx="101">
                  <c:v>15.15867357380462</c:v>
                </c:pt>
                <c:pt idx="102">
                  <c:v>16.674540931185085</c:v>
                </c:pt>
                <c:pt idx="103">
                  <c:v>18.341995024303593</c:v>
                </c:pt>
                <c:pt idx="104">
                  <c:v>20.176194526733955</c:v>
                </c:pt>
                <c:pt idx="105">
                  <c:v>22.193813979407352</c:v>
                </c:pt>
                <c:pt idx="106">
                  <c:v>24.413195377348089</c:v>
                </c:pt>
                <c:pt idx="107">
                  <c:v>26.854514915082898</c:v>
                </c:pt>
                <c:pt idx="108">
                  <c:v>29.539966406591194</c:v>
                </c:pt>
                <c:pt idx="109">
                  <c:v>32.493963047250318</c:v>
                </c:pt>
                <c:pt idx="110">
                  <c:v>35.74335935197535</c:v>
                </c:pt>
                <c:pt idx="111">
                  <c:v>39.317695287172889</c:v>
                </c:pt>
                <c:pt idx="112">
                  <c:v>43.249464815890178</c:v>
                </c:pt>
                <c:pt idx="113">
                  <c:v>47.574411297479202</c:v>
                </c:pt>
                <c:pt idx="114">
                  <c:v>52.331852427227119</c:v>
                </c:pt>
                <c:pt idx="115">
                  <c:v>57.565037669949838</c:v>
                </c:pt>
                <c:pt idx="116">
                  <c:v>63.321541436944827</c:v>
                </c:pt>
                <c:pt idx="117">
                  <c:v>69.653695580639322</c:v>
                </c:pt>
                <c:pt idx="118">
                  <c:v>76.619065138703263</c:v>
                </c:pt>
                <c:pt idx="119">
                  <c:v>84.280971652573584</c:v>
                </c:pt>
                <c:pt idx="120">
                  <c:v>92.709068817830953</c:v>
                </c:pt>
                <c:pt idx="121">
                  <c:v>101.97997569961406</c:v>
                </c:pt>
                <c:pt idx="122">
                  <c:v>112.17797326957549</c:v>
                </c:pt>
                <c:pt idx="123">
                  <c:v>123.39577059653304</c:v>
                </c:pt>
                <c:pt idx="124">
                  <c:v>135.73534765618635</c:v>
                </c:pt>
                <c:pt idx="125">
                  <c:v>149.30888242180501</c:v>
                </c:pt>
                <c:pt idx="126">
                  <c:v>164.23977066398552</c:v>
                </c:pt>
                <c:pt idx="127">
                  <c:v>180.6637477303841</c:v>
                </c:pt>
                <c:pt idx="128">
                  <c:v>198.73012250342254</c:v>
                </c:pt>
                <c:pt idx="129">
                  <c:v>218.60313475376478</c:v>
                </c:pt>
                <c:pt idx="130">
                  <c:v>240.46344822914128</c:v>
                </c:pt>
                <c:pt idx="131">
                  <c:v>264.50979305205544</c:v>
                </c:pt>
                <c:pt idx="132">
                  <c:v>290.96077235726096</c:v>
                </c:pt>
                <c:pt idx="133">
                  <c:v>320.05684959298708</c:v>
                </c:pt>
                <c:pt idx="134">
                  <c:v>352.0625345522858</c:v>
                </c:pt>
                <c:pt idx="135">
                  <c:v>387.26878800751444</c:v>
                </c:pt>
                <c:pt idx="136">
                  <c:v>425.99566680826592</c:v>
                </c:pt>
                <c:pt idx="137">
                  <c:v>468.59523348909261</c:v>
                </c:pt>
                <c:pt idx="138">
                  <c:v>515.45475683800191</c:v>
                </c:pt>
                <c:pt idx="139">
                  <c:v>567.0002325218021</c:v>
                </c:pt>
                <c:pt idx="140">
                  <c:v>623.70025577398235</c:v>
                </c:pt>
                <c:pt idx="141">
                  <c:v>686.07028135138069</c:v>
                </c:pt>
                <c:pt idx="142">
                  <c:v>754.67730948651877</c:v>
                </c:pt>
                <c:pt idx="143">
                  <c:v>830.1450404351707</c:v>
                </c:pt>
                <c:pt idx="144">
                  <c:v>913.15954447868785</c:v>
                </c:pt>
                <c:pt idx="145">
                  <c:v>1004.4754989265566</c:v>
                </c:pt>
                <c:pt idx="146">
                  <c:v>1104.9230488192125</c:v>
                </c:pt>
                <c:pt idx="147">
                  <c:v>1215.4153537011337</c:v>
                </c:pt>
                <c:pt idx="148">
                  <c:v>1336.9568890712471</c:v>
                </c:pt>
                <c:pt idx="149">
                  <c:v>1470.6525779783719</c:v>
                </c:pt>
                <c:pt idx="150">
                  <c:v>1617.7178357762091</c:v>
                </c:pt>
                <c:pt idx="151">
                  <c:v>1779.4896193538302</c:v>
                </c:pt>
                <c:pt idx="152">
                  <c:v>1957.4385812892135</c:v>
                </c:pt>
                <c:pt idx="153">
                  <c:v>2153.1824394181349</c:v>
                </c:pt>
                <c:pt idx="154">
                  <c:v>2368.5006833599487</c:v>
                </c:pt>
                <c:pt idx="155">
                  <c:v>2605.3507516959439</c:v>
                </c:pt>
                <c:pt idx="156">
                  <c:v>2865.8858268655385</c:v>
                </c:pt>
                <c:pt idx="157">
                  <c:v>3152.4744095520928</c:v>
                </c:pt>
                <c:pt idx="158">
                  <c:v>3467.721850507302</c:v>
                </c:pt>
                <c:pt idx="159">
                  <c:v>3814.4940355580325</c:v>
                </c:pt>
                <c:pt idx="160">
                  <c:v>4195.9434391138357</c:v>
                </c:pt>
                <c:pt idx="161">
                  <c:v>4615.5377830252201</c:v>
                </c:pt>
                <c:pt idx="162">
                  <c:v>5077.0915613277421</c:v>
                </c:pt>
                <c:pt idx="163">
                  <c:v>5584.8007174605173</c:v>
                </c:pt>
                <c:pt idx="164">
                  <c:v>6143.2807892065694</c:v>
                </c:pt>
                <c:pt idx="165">
                  <c:v>6757.6088681272267</c:v>
                </c:pt>
                <c:pt idx="166">
                  <c:v>7433.3697549399503</c:v>
                </c:pt>
                <c:pt idx="167">
                  <c:v>8176.7067304339462</c:v>
                </c:pt>
                <c:pt idx="168">
                  <c:v>8994.3774034773414</c:v>
                </c:pt>
                <c:pt idx="169">
                  <c:v>9893.8151438250752</c:v>
                </c:pt>
                <c:pt idx="170">
                  <c:v>10883.196658207584</c:v>
                </c:pt>
                <c:pt idx="171">
                  <c:v>11971.516324028344</c:v>
                </c:pt>
                <c:pt idx="172">
                  <c:v>13168.667956431178</c:v>
                </c:pt>
                <c:pt idx="173">
                  <c:v>14485.534752074298</c:v>
                </c:pt>
                <c:pt idx="174">
                  <c:v>15934.088227281729</c:v>
                </c:pt>
                <c:pt idx="175">
                  <c:v>17527.497050009901</c:v>
                </c:pt>
                <c:pt idx="176">
                  <c:v>19280.246755010892</c:v>
                </c:pt>
                <c:pt idx="177">
                  <c:v>21208.271430511984</c:v>
                </c:pt>
                <c:pt idx="178">
                  <c:v>23329.098573563188</c:v>
                </c:pt>
                <c:pt idx="179">
                  <c:v>25662.008430919508</c:v>
                </c:pt>
                <c:pt idx="180">
                  <c:v>28228.20927401146</c:v>
                </c:pt>
                <c:pt idx="181">
                  <c:v>31051.030201412606</c:v>
                </c:pt>
                <c:pt idx="182">
                  <c:v>34156.133221553871</c:v>
                </c:pt>
                <c:pt idx="183">
                  <c:v>37571.746543709261</c:v>
                </c:pt>
                <c:pt idx="184">
                  <c:v>41328.921198080192</c:v>
                </c:pt>
                <c:pt idx="185">
                  <c:v>45461.813317888213</c:v>
                </c:pt>
                <c:pt idx="186">
                  <c:v>50007.994649677043</c:v>
                </c:pt>
                <c:pt idx="187">
                  <c:v>55008.794114644756</c:v>
                </c:pt>
                <c:pt idx="188">
                  <c:v>60509.67352610924</c:v>
                </c:pt>
                <c:pt idx="189">
                  <c:v>66560.640878720165</c:v>
                </c:pt>
                <c:pt idx="190">
                  <c:v>73216.704966592195</c:v>
                </c:pt>
                <c:pt idx="191">
                  <c:v>80538.375463251417</c:v>
                </c:pt>
                <c:pt idx="192">
                  <c:v>88592.213009576561</c:v>
                </c:pt>
                <c:pt idx="193">
                  <c:v>97451.434310534227</c:v>
                </c:pt>
                <c:pt idx="194">
                  <c:v>107196.57774158765</c:v>
                </c:pt>
                <c:pt idx="195">
                  <c:v>117916.23551574643</c:v>
                </c:pt>
                <c:pt idx="196">
                  <c:v>129707.8590673211</c:v>
                </c:pt>
                <c:pt idx="197">
                  <c:v>142678.64497405323</c:v>
                </c:pt>
                <c:pt idx="198">
                  <c:v>156946.50947145856</c:v>
                </c:pt>
                <c:pt idx="199">
                  <c:v>172641.16041860444</c:v>
                </c:pt>
                <c:pt idx="200">
                  <c:v>189905.2764604649</c:v>
                </c:pt>
              </c:numCache>
            </c:numRef>
          </c:xVal>
          <c:yVal>
            <c:numRef>
              <c:f>'Weathered silstone - Dynamic'!$R$4:$R$204</c:f>
              <c:numCache>
                <c:formatCode>0.0000E+00</c:formatCode>
                <c:ptCount val="201"/>
                <c:pt idx="0">
                  <c:v>0.27059767063586171</c:v>
                </c:pt>
                <c:pt idx="1">
                  <c:v>0.29746828353048071</c:v>
                </c:pt>
                <c:pt idx="2">
                  <c:v>0.3269866012264605</c:v>
                </c:pt>
                <c:pt idx="3">
                  <c:v>0.35940924875937363</c:v>
                </c:pt>
                <c:pt idx="4">
                  <c:v>0.39501684226682338</c:v>
                </c:pt>
                <c:pt idx="5">
                  <c:v>0.43411604987489405</c:v>
                </c:pt>
                <c:pt idx="6">
                  <c:v>0.47704179100681293</c:v>
                </c:pt>
                <c:pt idx="7">
                  <c:v>0.5241595764407645</c:v>
                </c:pt>
                <c:pt idx="8">
                  <c:v>0.57586798757618451</c:v>
                </c:pt>
                <c:pt idx="9">
                  <c:v>0.63260129050760217</c:v>
                </c:pt>
                <c:pt idx="10">
                  <c:v>0.69483217856133794</c:v>
                </c:pt>
                <c:pt idx="11">
                  <c:v>0.76307463124275787</c:v>
                </c:pt>
                <c:pt idx="12">
                  <c:v>0.83788687327885181</c:v>
                </c:pt>
                <c:pt idx="13">
                  <c:v>0.9198744110025765</c:v>
                </c:pt>
                <c:pt idx="14">
                  <c:v>1.0096931160629712</c:v>
                </c:pt>
                <c:pt idx="15">
                  <c:v>1.1080523181949455</c:v>
                </c:pt>
                <c:pt idx="16">
                  <c:v>1.2157178584734396</c:v>
                </c:pt>
                <c:pt idx="17">
                  <c:v>1.3335150436950469</c:v>
                </c:pt>
                <c:pt idx="18">
                  <c:v>1.4623314294196319</c:v>
                </c:pt>
                <c:pt idx="19">
                  <c:v>1.6031193451762051</c:v>
                </c:pt>
                <c:pt idx="20">
                  <c:v>1.7568980599203867</c:v>
                </c:pt>
                <c:pt idx="21">
                  <c:v>1.924755469001014</c:v>
                </c:pt>
                <c:pt idx="22">
                  <c:v>2.1078491666493431</c:v>
                </c:pt>
                <c:pt idx="23">
                  <c:v>2.3074067501960189</c:v>
                </c:pt>
                <c:pt idx="24">
                  <c:v>2.5247251849180343</c:v>
                </c:pt>
                <c:pt idx="25">
                  <c:v>2.7611690424612765</c:v>
                </c:pt>
                <c:pt idx="26">
                  <c:v>3.0181674122015054</c:v>
                </c:pt>
                <c:pt idx="27">
                  <c:v>3.2972092753288305</c:v>
                </c:pt>
                <c:pt idx="28">
                  <c:v>3.5998371273295611</c:v>
                </c:pt>
                <c:pt idx="29">
                  <c:v>3.9276386378893755</c:v>
                </c:pt>
                <c:pt idx="30">
                  <c:v>4.2822361500111805</c:v>
                </c:pt>
                <c:pt idx="31">
                  <c:v>4.665273844448067</c:v>
                </c:pt>
                <c:pt idx="32">
                  <c:v>5.0784024332558886</c:v>
                </c:pt>
                <c:pt idx="33">
                  <c:v>5.5232612991128089</c:v>
                </c:pt>
                <c:pt idx="34">
                  <c:v>6.0014580660175598</c:v>
                </c:pt>
                <c:pt idx="35">
                  <c:v>6.5145456723981159</c:v>
                </c:pt>
                <c:pt idx="36">
                  <c:v>7.0639971186540027</c:v>
                </c:pt>
                <c:pt idx="37">
                  <c:v>7.6511781755254207</c:v>
                </c:pt>
                <c:pt idx="38">
                  <c:v>8.2773184636890349</c:v>
                </c:pt>
                <c:pt idx="39">
                  <c:v>8.9434814432441012</c:v>
                </c:pt>
                <c:pt idx="40">
                  <c:v>9.6505339773311807</c:v>
                </c:pt>
                <c:pt idx="41">
                  <c:v>10.399116248834718</c:v>
                </c:pt>
                <c:pt idx="42">
                  <c:v>11.189612903904585</c:v>
                </c:pt>
                <c:pt idx="43">
                  <c:v>12.022126361770281</c:v>
                </c:pt>
                <c:pt idx="44">
                  <c:v>12.896453258552336</c:v>
                </c:pt>
                <c:pt idx="45">
                  <c:v>13.812064976679036</c:v>
                </c:pt>
                <c:pt idx="46">
                  <c:v>14.768093146786725</c:v>
                </c:pt>
                <c:pt idx="47">
                  <c:v>15.763320894549182</c:v>
                </c:pt>
                <c:pt idx="48">
                  <c:v>16.796180443412936</c:v>
                </c:pt>
                <c:pt idx="49">
                  <c:v>17.864757482203878</c:v>
                </c:pt>
                <c:pt idx="50">
                  <c:v>18.96680247403172</c:v>
                </c:pt>
                <c:pt idx="51">
                  <c:v>20.099748832679868</c:v>
                </c:pt>
                <c:pt idx="52">
                  <c:v>21.260737639303692</c:v>
                </c:pt>
                <c:pt idx="53">
                  <c:v>21.298147396848318</c:v>
                </c:pt>
                <c:pt idx="54">
                  <c:v>21.298147396848318</c:v>
                </c:pt>
                <c:pt idx="55">
                  <c:v>21.298147396848318</c:v>
                </c:pt>
                <c:pt idx="56">
                  <c:v>21.298147396848318</c:v>
                </c:pt>
                <c:pt idx="57">
                  <c:v>21.298147396848318</c:v>
                </c:pt>
                <c:pt idx="58">
                  <c:v>21.298147396848318</c:v>
                </c:pt>
                <c:pt idx="59">
                  <c:v>21.298147396848318</c:v>
                </c:pt>
                <c:pt idx="60">
                  <c:v>21.298147396848318</c:v>
                </c:pt>
                <c:pt idx="61">
                  <c:v>21.298147396848318</c:v>
                </c:pt>
                <c:pt idx="62">
                  <c:v>21.298147396848318</c:v>
                </c:pt>
                <c:pt idx="63">
                  <c:v>21.298147396848318</c:v>
                </c:pt>
                <c:pt idx="64">
                  <c:v>21.298147396848318</c:v>
                </c:pt>
                <c:pt idx="65">
                  <c:v>21.298147396848318</c:v>
                </c:pt>
                <c:pt idx="66">
                  <c:v>21.298147396848318</c:v>
                </c:pt>
                <c:pt idx="67">
                  <c:v>21.298147396848318</c:v>
                </c:pt>
                <c:pt idx="68">
                  <c:v>21.298147396848318</c:v>
                </c:pt>
                <c:pt idx="69">
                  <c:v>21.298147396848318</c:v>
                </c:pt>
                <c:pt idx="70">
                  <c:v>21.298147396848318</c:v>
                </c:pt>
                <c:pt idx="71">
                  <c:v>21.298147396848318</c:v>
                </c:pt>
                <c:pt idx="72">
                  <c:v>21.298147396848318</c:v>
                </c:pt>
                <c:pt idx="73">
                  <c:v>21.298147396848318</c:v>
                </c:pt>
                <c:pt idx="74">
                  <c:v>21.298147396848318</c:v>
                </c:pt>
                <c:pt idx="75">
                  <c:v>21.298147396848318</c:v>
                </c:pt>
                <c:pt idx="76">
                  <c:v>21.298147396848318</c:v>
                </c:pt>
                <c:pt idx="77">
                  <c:v>21.298147396848318</c:v>
                </c:pt>
                <c:pt idx="78">
                  <c:v>21.298147396848318</c:v>
                </c:pt>
                <c:pt idx="79">
                  <c:v>21.298147396848318</c:v>
                </c:pt>
                <c:pt idx="80">
                  <c:v>21.298147396848318</c:v>
                </c:pt>
                <c:pt idx="81">
                  <c:v>21.298147396848318</c:v>
                </c:pt>
                <c:pt idx="82">
                  <c:v>21.298147396848318</c:v>
                </c:pt>
                <c:pt idx="83">
                  <c:v>21.298147396848318</c:v>
                </c:pt>
                <c:pt idx="84">
                  <c:v>21.298147396848318</c:v>
                </c:pt>
                <c:pt idx="85">
                  <c:v>21.298147396848318</c:v>
                </c:pt>
                <c:pt idx="86">
                  <c:v>21.298147396848318</c:v>
                </c:pt>
                <c:pt idx="87">
                  <c:v>21.298147396848318</c:v>
                </c:pt>
                <c:pt idx="88">
                  <c:v>21.298147396848318</c:v>
                </c:pt>
                <c:pt idx="89">
                  <c:v>21.298147396848318</c:v>
                </c:pt>
                <c:pt idx="90">
                  <c:v>21.298147396848318</c:v>
                </c:pt>
                <c:pt idx="91">
                  <c:v>21.298147396848318</c:v>
                </c:pt>
                <c:pt idx="92">
                  <c:v>21.298147396848318</c:v>
                </c:pt>
                <c:pt idx="93">
                  <c:v>21.298147396848318</c:v>
                </c:pt>
                <c:pt idx="94">
                  <c:v>21.298147396848318</c:v>
                </c:pt>
                <c:pt idx="95">
                  <c:v>21.298147396848318</c:v>
                </c:pt>
                <c:pt idx="96">
                  <c:v>21.298147396848318</c:v>
                </c:pt>
                <c:pt idx="97">
                  <c:v>21.298147396848318</c:v>
                </c:pt>
                <c:pt idx="98">
                  <c:v>21.298147396848318</c:v>
                </c:pt>
                <c:pt idx="99">
                  <c:v>21.298147396848318</c:v>
                </c:pt>
                <c:pt idx="100">
                  <c:v>21.298147396848318</c:v>
                </c:pt>
                <c:pt idx="101">
                  <c:v>21.298147396848318</c:v>
                </c:pt>
                <c:pt idx="102">
                  <c:v>21.298147396848318</c:v>
                </c:pt>
                <c:pt idx="103">
                  <c:v>21.298147396848318</c:v>
                </c:pt>
                <c:pt idx="104">
                  <c:v>21.298147396848318</c:v>
                </c:pt>
                <c:pt idx="105">
                  <c:v>21.298147396848318</c:v>
                </c:pt>
                <c:pt idx="106">
                  <c:v>21.298147396848318</c:v>
                </c:pt>
                <c:pt idx="107">
                  <c:v>21.298147396848318</c:v>
                </c:pt>
                <c:pt idx="108">
                  <c:v>21.298147396848318</c:v>
                </c:pt>
                <c:pt idx="109">
                  <c:v>21.298147396848318</c:v>
                </c:pt>
                <c:pt idx="110">
                  <c:v>21.298147396848318</c:v>
                </c:pt>
                <c:pt idx="111">
                  <c:v>21.298147396848318</c:v>
                </c:pt>
                <c:pt idx="112">
                  <c:v>21.298147396848318</c:v>
                </c:pt>
                <c:pt idx="113">
                  <c:v>21.298147396848318</c:v>
                </c:pt>
                <c:pt idx="114">
                  <c:v>21.298147396848318</c:v>
                </c:pt>
                <c:pt idx="115">
                  <c:v>21.298147396848318</c:v>
                </c:pt>
                <c:pt idx="116">
                  <c:v>21.298147396848318</c:v>
                </c:pt>
                <c:pt idx="117">
                  <c:v>21.298147396848318</c:v>
                </c:pt>
                <c:pt idx="118">
                  <c:v>21.298147396848318</c:v>
                </c:pt>
                <c:pt idx="119">
                  <c:v>21.298147396848318</c:v>
                </c:pt>
                <c:pt idx="120">
                  <c:v>21.298147396848318</c:v>
                </c:pt>
                <c:pt idx="121">
                  <c:v>21.298147396848318</c:v>
                </c:pt>
                <c:pt idx="122">
                  <c:v>21.298147396848318</c:v>
                </c:pt>
                <c:pt idx="123">
                  <c:v>21.298147396848318</c:v>
                </c:pt>
                <c:pt idx="124">
                  <c:v>21.298147396848318</c:v>
                </c:pt>
                <c:pt idx="125">
                  <c:v>21.298147396848318</c:v>
                </c:pt>
                <c:pt idx="126">
                  <c:v>21.298147396848318</c:v>
                </c:pt>
                <c:pt idx="127">
                  <c:v>21.298147396848318</c:v>
                </c:pt>
                <c:pt idx="128">
                  <c:v>21.298147396848318</c:v>
                </c:pt>
                <c:pt idx="129">
                  <c:v>21.298147396848318</c:v>
                </c:pt>
                <c:pt idx="130">
                  <c:v>21.298147396848318</c:v>
                </c:pt>
                <c:pt idx="131">
                  <c:v>21.298147396848318</c:v>
                </c:pt>
                <c:pt idx="132">
                  <c:v>21.298147396848318</c:v>
                </c:pt>
                <c:pt idx="133">
                  <c:v>21.298147396848318</c:v>
                </c:pt>
                <c:pt idx="134">
                  <c:v>21.298147396848318</c:v>
                </c:pt>
                <c:pt idx="135">
                  <c:v>21.298147396848318</c:v>
                </c:pt>
                <c:pt idx="136">
                  <c:v>21.298147396848318</c:v>
                </c:pt>
                <c:pt idx="137">
                  <c:v>21.298147396848318</c:v>
                </c:pt>
                <c:pt idx="138">
                  <c:v>21.298147396848318</c:v>
                </c:pt>
                <c:pt idx="139">
                  <c:v>21.298147396848318</c:v>
                </c:pt>
                <c:pt idx="140">
                  <c:v>21.298147396848318</c:v>
                </c:pt>
                <c:pt idx="141">
                  <c:v>21.298147396848318</c:v>
                </c:pt>
                <c:pt idx="142">
                  <c:v>21.298147396848318</c:v>
                </c:pt>
                <c:pt idx="143">
                  <c:v>21.298147396848318</c:v>
                </c:pt>
                <c:pt idx="144">
                  <c:v>21.298147396848318</c:v>
                </c:pt>
                <c:pt idx="145">
                  <c:v>21.298147396848318</c:v>
                </c:pt>
                <c:pt idx="146">
                  <c:v>21.298147396848318</c:v>
                </c:pt>
                <c:pt idx="147">
                  <c:v>21.298147396848318</c:v>
                </c:pt>
                <c:pt idx="148">
                  <c:v>21.298147396848318</c:v>
                </c:pt>
                <c:pt idx="149">
                  <c:v>21.298147396848318</c:v>
                </c:pt>
                <c:pt idx="150">
                  <c:v>21.298147396848318</c:v>
                </c:pt>
                <c:pt idx="151">
                  <c:v>21.298147396848318</c:v>
                </c:pt>
                <c:pt idx="152">
                  <c:v>21.298147396848318</c:v>
                </c:pt>
                <c:pt idx="153">
                  <c:v>21.298147396848318</c:v>
                </c:pt>
                <c:pt idx="154">
                  <c:v>21.298147396848318</c:v>
                </c:pt>
                <c:pt idx="155">
                  <c:v>21.298147396848318</c:v>
                </c:pt>
                <c:pt idx="156">
                  <c:v>21.298147396848318</c:v>
                </c:pt>
                <c:pt idx="157">
                  <c:v>21.298147396848318</c:v>
                </c:pt>
                <c:pt idx="158">
                  <c:v>21.298147396848318</c:v>
                </c:pt>
                <c:pt idx="159">
                  <c:v>21.298147396848318</c:v>
                </c:pt>
                <c:pt idx="160">
                  <c:v>21.298147396848318</c:v>
                </c:pt>
                <c:pt idx="161">
                  <c:v>21.298147396848318</c:v>
                </c:pt>
                <c:pt idx="162">
                  <c:v>21.298147396848318</c:v>
                </c:pt>
                <c:pt idx="163">
                  <c:v>21.298147396848318</c:v>
                </c:pt>
                <c:pt idx="164">
                  <c:v>21.298147396848318</c:v>
                </c:pt>
                <c:pt idx="165">
                  <c:v>21.298147396848318</c:v>
                </c:pt>
                <c:pt idx="166">
                  <c:v>21.298147396848318</c:v>
                </c:pt>
                <c:pt idx="167">
                  <c:v>21.298147396848318</c:v>
                </c:pt>
                <c:pt idx="168">
                  <c:v>21.298147396848318</c:v>
                </c:pt>
                <c:pt idx="169">
                  <c:v>21.298147396848318</c:v>
                </c:pt>
                <c:pt idx="170">
                  <c:v>21.298147396848318</c:v>
                </c:pt>
                <c:pt idx="171">
                  <c:v>21.298147396848318</c:v>
                </c:pt>
                <c:pt idx="172">
                  <c:v>21.298147396848318</c:v>
                </c:pt>
                <c:pt idx="173">
                  <c:v>21.298147396848318</c:v>
                </c:pt>
                <c:pt idx="174">
                  <c:v>21.298147396848318</c:v>
                </c:pt>
                <c:pt idx="175">
                  <c:v>21.298147396848318</c:v>
                </c:pt>
                <c:pt idx="176">
                  <c:v>21.298147396848318</c:v>
                </c:pt>
                <c:pt idx="177">
                  <c:v>21.298147396848318</c:v>
                </c:pt>
                <c:pt idx="178">
                  <c:v>21.298147396848318</c:v>
                </c:pt>
                <c:pt idx="179">
                  <c:v>21.298147396848318</c:v>
                </c:pt>
                <c:pt idx="180">
                  <c:v>21.298147396848318</c:v>
                </c:pt>
                <c:pt idx="181">
                  <c:v>21.298147396848318</c:v>
                </c:pt>
                <c:pt idx="182">
                  <c:v>21.298147396848318</c:v>
                </c:pt>
                <c:pt idx="183">
                  <c:v>21.298147396848318</c:v>
                </c:pt>
                <c:pt idx="184">
                  <c:v>21.298147396848318</c:v>
                </c:pt>
                <c:pt idx="185">
                  <c:v>21.298147396848318</c:v>
                </c:pt>
                <c:pt idx="186">
                  <c:v>21.298147396848318</c:v>
                </c:pt>
                <c:pt idx="187">
                  <c:v>21.298147396848318</c:v>
                </c:pt>
                <c:pt idx="188">
                  <c:v>21.298147396848318</c:v>
                </c:pt>
                <c:pt idx="189">
                  <c:v>21.298147396848318</c:v>
                </c:pt>
                <c:pt idx="190">
                  <c:v>21.298147396848318</c:v>
                </c:pt>
                <c:pt idx="191">
                  <c:v>21.298147396848318</c:v>
                </c:pt>
                <c:pt idx="192">
                  <c:v>21.298147396848318</c:v>
                </c:pt>
                <c:pt idx="193">
                  <c:v>21.298147396848318</c:v>
                </c:pt>
                <c:pt idx="194">
                  <c:v>21.298147396848318</c:v>
                </c:pt>
                <c:pt idx="195">
                  <c:v>21.298147396848318</c:v>
                </c:pt>
                <c:pt idx="196">
                  <c:v>21.298147396848318</c:v>
                </c:pt>
                <c:pt idx="197">
                  <c:v>21.298147396848318</c:v>
                </c:pt>
                <c:pt idx="198">
                  <c:v>21.298147396848318</c:v>
                </c:pt>
                <c:pt idx="199">
                  <c:v>21.298147396848318</c:v>
                </c:pt>
                <c:pt idx="200">
                  <c:v>21.298147396848318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53-4873-A733-0940C7DE2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2015055"/>
        <c:axId val="1"/>
      </c:scatterChart>
      <c:valAx>
        <c:axId val="362015055"/>
        <c:scaling>
          <c:logBase val="10"/>
          <c:orientation val="minMax"/>
          <c:max val="10"/>
          <c:min val="1E-4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Strain (%)</a:t>
                </a:r>
              </a:p>
            </c:rich>
          </c:tx>
          <c:layout>
            <c:manualLayout>
              <c:xMode val="edge"/>
              <c:yMode val="edge"/>
              <c:x val="0.47222254867395308"/>
              <c:y val="0.895880453967644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Damping ratio (%)</a:t>
                </a:r>
              </a:p>
            </c:rich>
          </c:tx>
          <c:layout>
            <c:manualLayout>
              <c:xMode val="edge"/>
              <c:yMode val="edge"/>
              <c:x val="2.6965957613507268E-2"/>
              <c:y val="0.3052429421932014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362015055"/>
        <c:crossesAt val="1E-4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7723880597014927"/>
          <c:y val="0.12195121951219512"/>
          <c:w val="0.2332089552238806"/>
          <c:h val="0.16027874564459932"/>
        </c:manualLayout>
      </c:layout>
      <c:overlay val="1"/>
      <c:spPr>
        <a:solidFill>
          <a:srgbClr val="FFFFFF"/>
        </a:solidFill>
        <a:ln>
          <a:solidFill>
            <a:schemeClr val="tx1"/>
          </a:solidFill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NL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98572678415199"/>
          <c:y val="7.1739263697044281E-2"/>
          <c:w val="0.82810908636420455"/>
          <c:h val="0.73695789070600037"/>
        </c:manualLayout>
      </c:layout>
      <c:scatterChart>
        <c:scatterStyle val="smoothMarker"/>
        <c:varyColors val="0"/>
        <c:ser>
          <c:idx val="0"/>
          <c:order val="0"/>
          <c:tx>
            <c:v>EPRI Rock 3</c:v>
          </c:tx>
          <c:spPr>
            <a:ln w="1905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'Weathered silstone - Dynamic'!$B$3:$B$1300</c:f>
              <c:numCache>
                <c:formatCode>General</c:formatCode>
                <c:ptCount val="1298"/>
                <c:pt idx="0">
                  <c:v>1E-4</c:v>
                </c:pt>
                <c:pt idx="1">
                  <c:v>3.1599999999999998E-4</c:v>
                </c:pt>
                <c:pt idx="2">
                  <c:v>1E-3</c:v>
                </c:pt>
                <c:pt idx="3">
                  <c:v>3.1599999999999996E-3</c:v>
                </c:pt>
                <c:pt idx="4">
                  <c:v>0.01</c:v>
                </c:pt>
                <c:pt idx="5">
                  <c:v>3.1599999999999996E-2</c:v>
                </c:pt>
                <c:pt idx="6">
                  <c:v>0.1</c:v>
                </c:pt>
                <c:pt idx="7">
                  <c:v>0.31599999999999995</c:v>
                </c:pt>
                <c:pt idx="8">
                  <c:v>1</c:v>
                </c:pt>
                <c:pt idx="9">
                  <c:v>3.1599999999999993</c:v>
                </c:pt>
                <c:pt idx="10">
                  <c:v>10</c:v>
                </c:pt>
              </c:numCache>
            </c:numRef>
          </c:xVal>
          <c:yVal>
            <c:numRef>
              <c:f>'Weathered silstone - Dynamic'!$C$3:$C$1300</c:f>
              <c:numCache>
                <c:formatCode>General</c:formatCode>
                <c:ptCount val="129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0.98499999999999999</c:v>
                </c:pt>
                <c:pt idx="4">
                  <c:v>0.88500000000000001</c:v>
                </c:pt>
                <c:pt idx="5">
                  <c:v>0.68</c:v>
                </c:pt>
                <c:pt idx="6">
                  <c:v>0.41499999999999998</c:v>
                </c:pt>
                <c:pt idx="7">
                  <c:v>0.21</c:v>
                </c:pt>
                <c:pt idx="8">
                  <c:v>0.08</c:v>
                </c:pt>
                <c:pt idx="9">
                  <c:v>0.03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135-4C55-A08D-940D9FD3A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3198655"/>
        <c:axId val="1"/>
      </c:scatterChart>
      <c:valAx>
        <c:axId val="393198655"/>
        <c:scaling>
          <c:logBase val="10"/>
          <c:orientation val="minMax"/>
          <c:max val="10"/>
          <c:min val="1E-4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Strain (%)</a:t>
                </a:r>
              </a:p>
            </c:rich>
          </c:tx>
          <c:layout>
            <c:manualLayout>
              <c:xMode val="edge"/>
              <c:yMode val="edge"/>
              <c:x val="0.47508701412323456"/>
              <c:y val="0.8956539429111153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Modulus reduction factor</a:t>
                </a:r>
              </a:p>
            </c:rich>
          </c:tx>
          <c:layout>
            <c:manualLayout>
              <c:xMode val="edge"/>
              <c:yMode val="edge"/>
              <c:x val="2.2016247969003873E-2"/>
              <c:y val="0.219565339799653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393198655"/>
        <c:crossesAt val="1E-4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NL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727702219040802"/>
          <c:y val="7.1583684694544139E-2"/>
          <c:w val="0.81064032450489143"/>
          <c:h val="0.73752887261045474"/>
        </c:manualLayout>
      </c:layout>
      <c:scatterChart>
        <c:scatterStyle val="smoothMarker"/>
        <c:varyColors val="0"/>
        <c:ser>
          <c:idx val="0"/>
          <c:order val="0"/>
          <c:tx>
            <c:v>EPRI 51-120</c:v>
          </c:tx>
          <c:spPr>
            <a:ln w="19050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'Weathered silstone - Dynamic'!$B$3:$B$13</c:f>
              <c:numCache>
                <c:formatCode>General</c:formatCode>
                <c:ptCount val="11"/>
                <c:pt idx="0">
                  <c:v>1E-4</c:v>
                </c:pt>
                <c:pt idx="1">
                  <c:v>3.1599999999999998E-4</c:v>
                </c:pt>
                <c:pt idx="2">
                  <c:v>1E-3</c:v>
                </c:pt>
                <c:pt idx="3">
                  <c:v>3.1599999999999996E-3</c:v>
                </c:pt>
                <c:pt idx="4">
                  <c:v>0.01</c:v>
                </c:pt>
                <c:pt idx="5">
                  <c:v>3.1599999999999996E-2</c:v>
                </c:pt>
                <c:pt idx="6">
                  <c:v>0.1</c:v>
                </c:pt>
                <c:pt idx="7">
                  <c:v>0.31599999999999995</c:v>
                </c:pt>
                <c:pt idx="8">
                  <c:v>1</c:v>
                </c:pt>
                <c:pt idx="9">
                  <c:v>3.1599999999999993</c:v>
                </c:pt>
                <c:pt idx="10">
                  <c:v>10</c:v>
                </c:pt>
              </c:numCache>
            </c:numRef>
          </c:xVal>
          <c:yVal>
            <c:numRef>
              <c:f>'Weathered silstone - Dynamic'!$D$3:$D$13</c:f>
              <c:numCache>
                <c:formatCode>General</c:formatCode>
                <c:ptCount val="11"/>
                <c:pt idx="0">
                  <c:v>1.01</c:v>
                </c:pt>
                <c:pt idx="1">
                  <c:v>1.0436000000000001</c:v>
                </c:pt>
                <c:pt idx="2">
                  <c:v>1.2619</c:v>
                </c:pt>
                <c:pt idx="3">
                  <c:v>1.73</c:v>
                </c:pt>
                <c:pt idx="4">
                  <c:v>2.83</c:v>
                </c:pt>
                <c:pt idx="5">
                  <c:v>5.52</c:v>
                </c:pt>
                <c:pt idx="6">
                  <c:v>10.17</c:v>
                </c:pt>
                <c:pt idx="7">
                  <c:v>16.28</c:v>
                </c:pt>
                <c:pt idx="8">
                  <c:v>22.68</c:v>
                </c:pt>
                <c:pt idx="9">
                  <c:v>26.8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DF-43ED-A3C0-6492625E7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3196735"/>
        <c:axId val="1"/>
      </c:scatterChart>
      <c:valAx>
        <c:axId val="393196735"/>
        <c:scaling>
          <c:logBase val="10"/>
          <c:orientation val="minMax"/>
          <c:max val="10"/>
          <c:min val="1E-4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Strain (%)</a:t>
                </a:r>
              </a:p>
            </c:rich>
          </c:tx>
          <c:layout>
            <c:manualLayout>
              <c:xMode val="edge"/>
              <c:yMode val="edge"/>
              <c:x val="0.47222254867395308"/>
              <c:y val="0.895880453967644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Damping ratio (%)</a:t>
                </a:r>
              </a:p>
            </c:rich>
          </c:tx>
          <c:layout>
            <c:manualLayout>
              <c:xMode val="edge"/>
              <c:yMode val="edge"/>
              <c:x val="2.6965957613507268E-2"/>
              <c:y val="0.3052429421932014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NL"/>
          </a:p>
        </c:txPr>
        <c:crossAx val="393196735"/>
        <c:crossesAt val="1E-4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NL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13</xdr:row>
      <xdr:rowOff>0</xdr:rowOff>
    </xdr:from>
    <xdr:to>
      <xdr:col>8</xdr:col>
      <xdr:colOff>371475</xdr:colOff>
      <xdr:row>30</xdr:row>
      <xdr:rowOff>0</xdr:rowOff>
    </xdr:to>
    <xdr:graphicFrame macro="">
      <xdr:nvGraphicFramePr>
        <xdr:cNvPr id="2145" name="Chart 1">
          <a:extLst>
            <a:ext uri="{FF2B5EF4-FFF2-40B4-BE49-F238E27FC236}">
              <a16:creationId xmlns:a16="http://schemas.microsoft.com/office/drawing/2014/main" id="{C702FF7F-7D46-D255-6039-39963FADAD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104775</xdr:colOff>
      <xdr:row>30</xdr:row>
      <xdr:rowOff>133350</xdr:rowOff>
    </xdr:from>
    <xdr:to>
      <xdr:col>8</xdr:col>
      <xdr:colOff>485775</xdr:colOff>
      <xdr:row>47</xdr:row>
      <xdr:rowOff>114300</xdr:rowOff>
    </xdr:to>
    <xdr:graphicFrame macro="">
      <xdr:nvGraphicFramePr>
        <xdr:cNvPr id="2146" name="Chart 2">
          <a:extLst>
            <a:ext uri="{FF2B5EF4-FFF2-40B4-BE49-F238E27FC236}">
              <a16:creationId xmlns:a16="http://schemas.microsoft.com/office/drawing/2014/main" id="{C92ED7C6-3275-E04E-6DDF-F2A6A460DB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52</xdr:row>
      <xdr:rowOff>0</xdr:rowOff>
    </xdr:from>
    <xdr:to>
      <xdr:col>8</xdr:col>
      <xdr:colOff>276225</xdr:colOff>
      <xdr:row>69</xdr:row>
      <xdr:rowOff>0</xdr:rowOff>
    </xdr:to>
    <xdr:graphicFrame macro="">
      <xdr:nvGraphicFramePr>
        <xdr:cNvPr id="2147" name="Chart 1">
          <a:extLst>
            <a:ext uri="{FF2B5EF4-FFF2-40B4-BE49-F238E27FC236}">
              <a16:creationId xmlns:a16="http://schemas.microsoft.com/office/drawing/2014/main" id="{600010AA-3F93-5E2E-96B5-AB983A201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69</xdr:row>
      <xdr:rowOff>133350</xdr:rowOff>
    </xdr:from>
    <xdr:to>
      <xdr:col>8</xdr:col>
      <xdr:colOff>390525</xdr:colOff>
      <xdr:row>86</xdr:row>
      <xdr:rowOff>114300</xdr:rowOff>
    </xdr:to>
    <xdr:graphicFrame macro="">
      <xdr:nvGraphicFramePr>
        <xdr:cNvPr id="2148" name="Chart 2">
          <a:extLst>
            <a:ext uri="{FF2B5EF4-FFF2-40B4-BE49-F238E27FC236}">
              <a16:creationId xmlns:a16="http://schemas.microsoft.com/office/drawing/2014/main" id="{8D6A6BBD-F68B-60A3-2DF6-83E969A756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14</xdr:row>
      <xdr:rowOff>142875</xdr:rowOff>
    </xdr:from>
    <xdr:to>
      <xdr:col>8</xdr:col>
      <xdr:colOff>533400</xdr:colOff>
      <xdr:row>31</xdr:row>
      <xdr:rowOff>142875</xdr:rowOff>
    </xdr:to>
    <xdr:graphicFrame macro="">
      <xdr:nvGraphicFramePr>
        <xdr:cNvPr id="1121" name="Chart 1">
          <a:extLst>
            <a:ext uri="{FF2B5EF4-FFF2-40B4-BE49-F238E27FC236}">
              <a16:creationId xmlns:a16="http://schemas.microsoft.com/office/drawing/2014/main" id="{1557FE98-AD08-1D5D-CFFB-7890559A73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142875</xdr:colOff>
      <xdr:row>33</xdr:row>
      <xdr:rowOff>95250</xdr:rowOff>
    </xdr:from>
    <xdr:to>
      <xdr:col>8</xdr:col>
      <xdr:colOff>523875</xdr:colOff>
      <xdr:row>50</xdr:row>
      <xdr:rowOff>76200</xdr:rowOff>
    </xdr:to>
    <xdr:graphicFrame macro="">
      <xdr:nvGraphicFramePr>
        <xdr:cNvPr id="1122" name="Chart 2">
          <a:extLst>
            <a:ext uri="{FF2B5EF4-FFF2-40B4-BE49-F238E27FC236}">
              <a16:creationId xmlns:a16="http://schemas.microsoft.com/office/drawing/2014/main" id="{543C8A49-B12F-8BDE-4E0F-91DD6ACDC8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9525</xdr:colOff>
      <xdr:row>52</xdr:row>
      <xdr:rowOff>0</xdr:rowOff>
    </xdr:from>
    <xdr:to>
      <xdr:col>9</xdr:col>
      <xdr:colOff>114300</xdr:colOff>
      <xdr:row>69</xdr:row>
      <xdr:rowOff>0</xdr:rowOff>
    </xdr:to>
    <xdr:graphicFrame macro="">
      <xdr:nvGraphicFramePr>
        <xdr:cNvPr id="1123" name="Chart 1">
          <a:extLst>
            <a:ext uri="{FF2B5EF4-FFF2-40B4-BE49-F238E27FC236}">
              <a16:creationId xmlns:a16="http://schemas.microsoft.com/office/drawing/2014/main" id="{7127CC81-C8F2-00F2-AC71-8743726422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70</xdr:row>
      <xdr:rowOff>114300</xdr:rowOff>
    </xdr:from>
    <xdr:to>
      <xdr:col>9</xdr:col>
      <xdr:colOff>209550</xdr:colOff>
      <xdr:row>87</xdr:row>
      <xdr:rowOff>95250</xdr:rowOff>
    </xdr:to>
    <xdr:graphicFrame macro="">
      <xdr:nvGraphicFramePr>
        <xdr:cNvPr id="1124" name="Chart 2">
          <a:extLst>
            <a:ext uri="{FF2B5EF4-FFF2-40B4-BE49-F238E27FC236}">
              <a16:creationId xmlns:a16="http://schemas.microsoft.com/office/drawing/2014/main" id="{E21F8959-0203-1011-EB46-66604E351D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4FE5D-FC16-4269-A1BE-F4871BDDA979}">
  <sheetPr codeName="Sheet3"/>
  <dimension ref="B1:X220"/>
  <sheetViews>
    <sheetView zoomScale="85" zoomScaleNormal="85" workbookViewId="0">
      <selection activeCell="J11" sqref="J11"/>
    </sheetView>
  </sheetViews>
  <sheetFormatPr defaultRowHeight="12.75" x14ac:dyDescent="0.2"/>
  <cols>
    <col min="4" max="4" width="16" bestFit="1" customWidth="1"/>
    <col min="9" max="9" width="11.7109375" bestFit="1" customWidth="1"/>
    <col min="12" max="12" width="11" bestFit="1" customWidth="1"/>
    <col min="13" max="13" width="11" customWidth="1"/>
    <col min="14" max="14" width="11" bestFit="1" customWidth="1"/>
    <col min="15" max="15" width="11" customWidth="1"/>
    <col min="16" max="16" width="11.5703125" bestFit="1" customWidth="1"/>
    <col min="17" max="18" width="11" bestFit="1" customWidth="1"/>
    <col min="24" max="24" width="12.28515625" bestFit="1" customWidth="1"/>
  </cols>
  <sheetData>
    <row r="1" spans="2:18" x14ac:dyDescent="0.2">
      <c r="B1" t="s">
        <v>4</v>
      </c>
      <c r="G1" t="s">
        <v>5</v>
      </c>
      <c r="I1" t="s">
        <v>7</v>
      </c>
      <c r="J1">
        <f>J2/J4</f>
        <v>5000</v>
      </c>
      <c r="L1" s="3" t="s">
        <v>17</v>
      </c>
      <c r="M1" s="3"/>
      <c r="N1" s="3"/>
      <c r="P1" s="3" t="s">
        <v>18</v>
      </c>
      <c r="Q1" s="3"/>
      <c r="R1" s="3"/>
    </row>
    <row r="2" spans="2:18" x14ac:dyDescent="0.2">
      <c r="B2" t="s">
        <v>3</v>
      </c>
      <c r="C2" t="s">
        <v>1</v>
      </c>
      <c r="D2" t="s">
        <v>2</v>
      </c>
      <c r="I2" t="s">
        <v>6</v>
      </c>
      <c r="J2">
        <v>75000</v>
      </c>
      <c r="L2" t="s">
        <v>0</v>
      </c>
      <c r="M2" t="s">
        <v>15</v>
      </c>
      <c r="N2" t="s">
        <v>17</v>
      </c>
      <c r="P2" t="s">
        <v>9</v>
      </c>
      <c r="Q2" t="s">
        <v>10</v>
      </c>
      <c r="R2" t="s">
        <v>11</v>
      </c>
    </row>
    <row r="3" spans="2:18" x14ac:dyDescent="0.2">
      <c r="B3">
        <v>1E-4</v>
      </c>
      <c r="C3">
        <v>1</v>
      </c>
      <c r="D3">
        <v>0.7</v>
      </c>
      <c r="I3" t="s">
        <v>8</v>
      </c>
      <c r="J3" s="2">
        <v>8.0000000000000007E-5</v>
      </c>
      <c r="L3" s="1">
        <v>0</v>
      </c>
      <c r="M3" s="1">
        <f t="shared" ref="M3:M66" si="0">L3*100</f>
        <v>0</v>
      </c>
      <c r="N3" s="1">
        <f t="shared" ref="N3:N66" si="1">1/(1+0.385*L3/$J$3)</f>
        <v>1</v>
      </c>
      <c r="O3" s="1"/>
      <c r="P3" s="1">
        <f t="shared" ref="P3:P66" si="2">4*$J$3*$J$2/0.385*(2*L3-2*$J$3/0.385*LN(1+2*0.385*L3/2/$J$3))-4*$J$2*L3*L3/(1+0.385*L3/$J$3)</f>
        <v>0</v>
      </c>
      <c r="Q3" s="1">
        <f t="shared" ref="Q3:Q66" si="3">0.5*$J$2*L3*L3/(1+0.385*L3/$J$3)</f>
        <v>0</v>
      </c>
    </row>
    <row r="4" spans="2:18" x14ac:dyDescent="0.2">
      <c r="B4">
        <v>2.9999999999999997E-4</v>
      </c>
      <c r="C4">
        <v>0.98499999999999999</v>
      </c>
      <c r="D4">
        <v>1.2</v>
      </c>
      <c r="I4" t="s">
        <v>16</v>
      </c>
      <c r="J4">
        <v>15</v>
      </c>
      <c r="L4" s="1">
        <f>0.00001+L3</f>
        <v>1.0000000000000001E-5</v>
      </c>
      <c r="M4" s="1">
        <f t="shared" si="0"/>
        <v>1E-3</v>
      </c>
      <c r="N4" s="1">
        <f t="shared" si="1"/>
        <v>0.95408467501490757</v>
      </c>
      <c r="O4" s="1"/>
      <c r="P4" s="1">
        <f t="shared" si="2"/>
        <v>4.4841400092012065E-7</v>
      </c>
      <c r="Q4" s="1">
        <f t="shared" si="3"/>
        <v>3.5778175313059043E-6</v>
      </c>
      <c r="R4" s="1">
        <f t="shared" ref="R4:R67" si="4">MIN(100*P4/4/PI()/Q4,$J$8)</f>
        <v>0.99735808455276109</v>
      </c>
    </row>
    <row r="5" spans="2:18" x14ac:dyDescent="0.2">
      <c r="B5">
        <f t="shared" ref="B5:B13" si="5">B3*10</f>
        <v>1E-3</v>
      </c>
      <c r="C5">
        <v>0.93</v>
      </c>
      <c r="D5">
        <v>2.7</v>
      </c>
      <c r="I5" t="s">
        <v>12</v>
      </c>
      <c r="J5" s="2">
        <f>J3*(SQRT(J4)-1)/0.385</f>
        <v>5.9698355245868409E-4</v>
      </c>
      <c r="L5" s="1">
        <f t="shared" ref="L5:L36" si="6">L4*1.1</f>
        <v>1.1000000000000001E-5</v>
      </c>
      <c r="M5" s="1">
        <f t="shared" si="0"/>
        <v>1.1000000000000001E-3</v>
      </c>
      <c r="N5" s="1">
        <f t="shared" si="1"/>
        <v>0.94972398646643308</v>
      </c>
      <c r="O5" s="1"/>
      <c r="P5" s="1">
        <f t="shared" si="2"/>
        <v>5.9273181710630768E-7</v>
      </c>
      <c r="Q5" s="1">
        <f t="shared" si="3"/>
        <v>4.3093725885914415E-6</v>
      </c>
      <c r="R5" s="1">
        <f t="shared" si="4"/>
        <v>1.0945467893638872</v>
      </c>
    </row>
    <row r="6" spans="2:18" x14ac:dyDescent="0.2">
      <c r="B6">
        <f t="shared" si="5"/>
        <v>2.9999999999999996E-3</v>
      </c>
      <c r="C6">
        <v>0.83</v>
      </c>
      <c r="D6">
        <v>5.5</v>
      </c>
      <c r="I6" t="s">
        <v>13</v>
      </c>
      <c r="J6" s="2">
        <f>4*$J$3*$J$2/0.385*(2*J5-2*$J$3/0.385*LN(1+2*0.385*J5/2/$J$3))-4*$J$2*J5*J5/(1+0.385*J5/$J$3)</f>
        <v>1.1745183135688637E-2</v>
      </c>
      <c r="L6" s="1">
        <f t="shared" si="6"/>
        <v>1.2100000000000003E-5</v>
      </c>
      <c r="M6" s="1">
        <f t="shared" si="0"/>
        <v>1.2100000000000004E-3</v>
      </c>
      <c r="N6" s="1">
        <f t="shared" si="1"/>
        <v>0.94497303873798855</v>
      </c>
      <c r="O6" s="1"/>
      <c r="P6" s="1">
        <f t="shared" si="2"/>
        <v>7.8298175436194273E-7</v>
      </c>
      <c r="Q6" s="1">
        <f t="shared" si="3"/>
        <v>5.1882563475610866E-6</v>
      </c>
      <c r="R6" s="1">
        <f t="shared" si="4"/>
        <v>1.2009373497518778</v>
      </c>
    </row>
    <row r="7" spans="2:18" x14ac:dyDescent="0.2">
      <c r="B7">
        <f t="shared" si="5"/>
        <v>0.01</v>
      </c>
      <c r="C7">
        <v>0.63500000000000001</v>
      </c>
      <c r="D7">
        <v>9.9</v>
      </c>
      <c r="I7" t="s">
        <v>14</v>
      </c>
      <c r="J7" s="2">
        <f>0.5*$J$2*J5*J5/(1+0.385*J5/$J$3)</f>
        <v>3.4507251585704089E-3</v>
      </c>
      <c r="L7" s="1">
        <f t="shared" si="6"/>
        <v>1.3310000000000005E-5</v>
      </c>
      <c r="M7" s="1">
        <f t="shared" si="0"/>
        <v>1.3310000000000004E-3</v>
      </c>
      <c r="N7" s="1">
        <f t="shared" si="1"/>
        <v>0.93980159613553582</v>
      </c>
      <c r="O7" s="1"/>
      <c r="P7" s="1">
        <f t="shared" si="2"/>
        <v>1.033555080250307E-6</v>
      </c>
      <c r="Q7" s="1">
        <f t="shared" si="3"/>
        <v>6.2434344579430011E-6</v>
      </c>
      <c r="R7" s="1">
        <f t="shared" si="4"/>
        <v>1.3173470554359961</v>
      </c>
    </row>
    <row r="8" spans="2:18" x14ac:dyDescent="0.2">
      <c r="B8">
        <f t="shared" si="5"/>
        <v>2.9999999999999995E-2</v>
      </c>
      <c r="C8">
        <v>0.42499999999999999</v>
      </c>
      <c r="D8">
        <v>14.8</v>
      </c>
      <c r="I8" t="s">
        <v>19</v>
      </c>
      <c r="J8" s="2">
        <f>100*J6/J7/4/PI()</f>
        <v>27.085668485096662</v>
      </c>
      <c r="L8" s="1">
        <f t="shared" si="6"/>
        <v>1.4641000000000006E-5</v>
      </c>
      <c r="M8" s="1">
        <f t="shared" si="0"/>
        <v>1.4641000000000005E-3</v>
      </c>
      <c r="N8" s="1">
        <f t="shared" si="1"/>
        <v>0.9341779937208059</v>
      </c>
      <c r="O8" s="1"/>
      <c r="P8" s="1">
        <f t="shared" si="2"/>
        <v>1.3632528604112191E-6</v>
      </c>
      <c r="Q8" s="1">
        <f t="shared" si="3"/>
        <v>7.5093506020806424E-6</v>
      </c>
      <c r="R8" s="1">
        <f t="shared" si="4"/>
        <v>1.4446550901385196</v>
      </c>
    </row>
    <row r="9" spans="2:18" x14ac:dyDescent="0.2">
      <c r="B9">
        <f t="shared" si="5"/>
        <v>0.1</v>
      </c>
      <c r="C9">
        <v>0.22500000000000001</v>
      </c>
      <c r="D9">
        <v>21</v>
      </c>
      <c r="L9" s="1">
        <f t="shared" si="6"/>
        <v>1.610510000000001E-5</v>
      </c>
      <c r="M9" s="1">
        <f t="shared" si="0"/>
        <v>1.610510000000001E-3</v>
      </c>
      <c r="N9" s="1">
        <f t="shared" si="1"/>
        <v>0.92806925568329446</v>
      </c>
      <c r="O9" s="1"/>
      <c r="P9" s="1">
        <f t="shared" si="2"/>
        <v>1.7965946636641709E-6</v>
      </c>
      <c r="Q9" s="1">
        <f t="shared" si="3"/>
        <v>9.0268973789218746E-6</v>
      </c>
      <c r="R9" s="1">
        <f t="shared" si="4"/>
        <v>1.583805096324385</v>
      </c>
    </row>
    <row r="10" spans="2:18" x14ac:dyDescent="0.2">
      <c r="B10">
        <f t="shared" si="5"/>
        <v>0.29999999999999993</v>
      </c>
      <c r="C10">
        <v>0.11</v>
      </c>
      <c r="D10">
        <v>25.5</v>
      </c>
      <c r="I10" t="s">
        <v>20</v>
      </c>
      <c r="J10">
        <v>0.2</v>
      </c>
      <c r="L10" s="1">
        <f t="shared" si="6"/>
        <v>1.7715610000000011E-5</v>
      </c>
      <c r="M10" s="1">
        <f t="shared" si="0"/>
        <v>1.7715610000000011E-3</v>
      </c>
      <c r="N10" s="1">
        <f t="shared" si="1"/>
        <v>0.92144126011487593</v>
      </c>
      <c r="O10" s="1"/>
      <c r="P10" s="1">
        <f t="shared" si="2"/>
        <v>2.3654977696194635E-6</v>
      </c>
      <c r="Q10" s="1">
        <f t="shared" si="3"/>
        <v>1.0844540243347824E-5</v>
      </c>
      <c r="R10" s="1">
        <f t="shared" si="4"/>
        <v>1.7358073945953081</v>
      </c>
    </row>
    <row r="11" spans="2:18" x14ac:dyDescent="0.2">
      <c r="B11">
        <f t="shared" si="5"/>
        <v>1</v>
      </c>
      <c r="C11">
        <v>0.04</v>
      </c>
      <c r="D11">
        <v>27.9</v>
      </c>
      <c r="I11" t="s">
        <v>21</v>
      </c>
      <c r="J11">
        <f>J1*2*(1+J10)</f>
        <v>12000</v>
      </c>
      <c r="L11" s="1">
        <f t="shared" si="6"/>
        <v>1.9487171000000013E-5</v>
      </c>
      <c r="M11" s="1">
        <f t="shared" si="0"/>
        <v>1.9487171000000013E-3</v>
      </c>
      <c r="N11" s="1">
        <f t="shared" si="1"/>
        <v>0.91425895695615955</v>
      </c>
      <c r="O11" s="1"/>
      <c r="P11" s="1">
        <f t="shared" si="2"/>
        <v>3.1114244368691055E-6</v>
      </c>
      <c r="Q11" s="1">
        <f t="shared" si="3"/>
        <v>1.3019613253353359E-5</v>
      </c>
      <c r="R11" s="1">
        <f t="shared" si="4"/>
        <v>1.9017407412508611</v>
      </c>
    </row>
    <row r="12" spans="2:18" x14ac:dyDescent="0.2">
      <c r="B12">
        <f t="shared" si="5"/>
        <v>2.9999999999999991</v>
      </c>
      <c r="I12" t="s">
        <v>23</v>
      </c>
      <c r="J12">
        <f>2*(1+J10)*J2</f>
        <v>180000</v>
      </c>
      <c r="L12" s="1">
        <f t="shared" si="6"/>
        <v>2.1435888100000015E-5</v>
      </c>
      <c r="M12" s="1">
        <f t="shared" si="0"/>
        <v>2.1435888100000016E-3</v>
      </c>
      <c r="N12" s="1">
        <f t="shared" si="1"/>
        <v>0.90648664590365047</v>
      </c>
      <c r="O12" s="1"/>
      <c r="P12" s="1">
        <f t="shared" si="2"/>
        <v>4.0881175573058957E-6</v>
      </c>
      <c r="Q12" s="1">
        <f t="shared" si="3"/>
        <v>1.5619806189078146E-5</v>
      </c>
      <c r="R12" s="1">
        <f t="shared" si="4"/>
        <v>2.0827534903760476</v>
      </c>
    </row>
    <row r="13" spans="2:18" x14ac:dyDescent="0.2">
      <c r="B13">
        <f t="shared" si="5"/>
        <v>10</v>
      </c>
      <c r="L13" s="1">
        <f t="shared" si="6"/>
        <v>2.3579476910000019E-5</v>
      </c>
      <c r="M13" s="1">
        <f t="shared" si="0"/>
        <v>2.357947691000002E-3</v>
      </c>
      <c r="N13" s="1">
        <f t="shared" si="1"/>
        <v>0.89808832078848155</v>
      </c>
      <c r="O13" s="1"/>
      <c r="P13" s="1">
        <f t="shared" si="2"/>
        <v>5.3650719734733105E-6</v>
      </c>
      <c r="Q13" s="1">
        <f t="shared" si="3"/>
        <v>1.8724863014238942E-5</v>
      </c>
      <c r="R13" s="1">
        <f t="shared" si="4"/>
        <v>2.2800640089402879</v>
      </c>
    </row>
    <row r="14" spans="2:18" x14ac:dyDescent="0.2">
      <c r="L14" s="1">
        <f t="shared" si="6"/>
        <v>2.5937424601000023E-5</v>
      </c>
      <c r="M14" s="1">
        <f t="shared" si="0"/>
        <v>2.5937424601000024E-3</v>
      </c>
      <c r="N14" s="1">
        <f t="shared" si="1"/>
        <v>0.88902808627463625</v>
      </c>
      <c r="O14" s="1"/>
      <c r="P14" s="1">
        <f t="shared" si="2"/>
        <v>7.031920211184251E-6</v>
      </c>
      <c r="Q14" s="1">
        <f t="shared" si="3"/>
        <v>2.2428511520106226E-5</v>
      </c>
      <c r="R14" s="1">
        <f t="shared" si="4"/>
        <v>2.4949601761010611</v>
      </c>
    </row>
    <row r="15" spans="2:18" x14ac:dyDescent="0.2">
      <c r="L15" s="1">
        <f t="shared" si="6"/>
        <v>2.8531167061100026E-5</v>
      </c>
      <c r="M15" s="1">
        <f t="shared" si="0"/>
        <v>2.8531167061100027E-3</v>
      </c>
      <c r="N15" s="1">
        <f t="shared" si="1"/>
        <v>0.8792706515857347</v>
      </c>
      <c r="O15" s="1"/>
      <c r="P15" s="1">
        <f t="shared" si="2"/>
        <v>9.2039475693962659E-6</v>
      </c>
      <c r="Q15" s="1">
        <f t="shared" si="3"/>
        <v>2.6840643185338875E-5</v>
      </c>
      <c r="R15" s="1">
        <f t="shared" si="4"/>
        <v>2.7287977816198459</v>
      </c>
    </row>
    <row r="16" spans="2:18" x14ac:dyDescent="0.2">
      <c r="L16" s="1">
        <f t="shared" si="6"/>
        <v>3.138428376721003E-5</v>
      </c>
      <c r="M16" s="1">
        <f t="shared" si="0"/>
        <v>3.1384283767210029E-3</v>
      </c>
      <c r="N16" s="1">
        <f t="shared" si="1"/>
        <v>0.86878190426414315</v>
      </c>
      <c r="O16" s="1"/>
      <c r="P16" s="1">
        <f t="shared" si="2"/>
        <v>1.2028992372982916E-5</v>
      </c>
      <c r="Q16" s="1">
        <f t="shared" si="3"/>
        <v>3.2089760664678398E-5</v>
      </c>
      <c r="R16" s="1">
        <f t="shared" si="4"/>
        <v>2.9829976243515963</v>
      </c>
    </row>
    <row r="17" spans="12:24" x14ac:dyDescent="0.2">
      <c r="L17" s="1">
        <f t="shared" si="6"/>
        <v>3.4522712143931037E-5</v>
      </c>
      <c r="M17" s="1">
        <f t="shared" si="0"/>
        <v>3.4522712143931038E-3</v>
      </c>
      <c r="N17" s="1">
        <f t="shared" si="1"/>
        <v>0.85752956461356422</v>
      </c>
      <c r="O17" s="1"/>
      <c r="P17" s="1">
        <f t="shared" si="2"/>
        <v>1.5696032360535577E-5</v>
      </c>
      <c r="Q17" s="1">
        <f t="shared" si="3"/>
        <v>3.8325707765193122E-5</v>
      </c>
      <c r="R17" s="1">
        <f t="shared" si="4"/>
        <v>3.2590411016209964</v>
      </c>
      <c r="X17">
        <f>21000/9.81*306*306</f>
        <v>200444036.69724768</v>
      </c>
    </row>
    <row r="18" spans="12:24" x14ac:dyDescent="0.2">
      <c r="L18" s="1">
        <f t="shared" si="6"/>
        <v>3.7974983358324144E-5</v>
      </c>
      <c r="M18" s="1">
        <f t="shared" si="0"/>
        <v>3.7974983358324142E-3</v>
      </c>
      <c r="N18" s="1">
        <f t="shared" si="1"/>
        <v>0.84548391841665915</v>
      </c>
      <c r="O18" s="1"/>
      <c r="P18" s="1">
        <f t="shared" si="2"/>
        <v>2.0445806834321479E-5</v>
      </c>
      <c r="Q18" s="1">
        <f t="shared" si="3"/>
        <v>4.5722693195227246E-5</v>
      </c>
      <c r="R18" s="1">
        <f t="shared" si="4"/>
        <v>3.5584640752570467</v>
      </c>
    </row>
    <row r="19" spans="12:24" x14ac:dyDescent="0.2">
      <c r="L19" s="1">
        <f t="shared" si="6"/>
        <v>4.177248169415656E-5</v>
      </c>
      <c r="M19" s="1">
        <f t="shared" si="0"/>
        <v>4.1772481694156557E-3</v>
      </c>
      <c r="N19" s="1">
        <f t="shared" si="1"/>
        <v>0.83261862172837997</v>
      </c>
      <c r="O19" s="1"/>
      <c r="P19" s="1">
        <f t="shared" si="2"/>
        <v>2.6583874975118834E-5</v>
      </c>
      <c r="Q19" s="1">
        <f t="shared" si="3"/>
        <v>5.4482614751641138E-5</v>
      </c>
      <c r="R19" s="1">
        <f t="shared" si="4"/>
        <v>3.8828488024243115</v>
      </c>
      <c r="X19">
        <f>2.5*19+18*9+6*11</f>
        <v>275.5</v>
      </c>
    </row>
    <row r="20" spans="12:24" x14ac:dyDescent="0.2">
      <c r="L20" s="1">
        <f t="shared" si="6"/>
        <v>4.5949729863572218E-5</v>
      </c>
      <c r="M20" s="1">
        <f t="shared" si="0"/>
        <v>4.5949729863572217E-3</v>
      </c>
      <c r="N20" s="1">
        <f t="shared" si="1"/>
        <v>0.81891156705082602</v>
      </c>
      <c r="O20" s="1"/>
      <c r="P20" s="1">
        <f t="shared" si="2"/>
        <v>3.4496561591567049E-5</v>
      </c>
      <c r="Q20" s="1">
        <f t="shared" si="3"/>
        <v>6.483868500336747E-5</v>
      </c>
      <c r="R20" s="1">
        <f t="shared" si="4"/>
        <v>4.2338137307124377</v>
      </c>
      <c r="X20">
        <f>X19*0.5</f>
        <v>137.75</v>
      </c>
    </row>
    <row r="21" spans="12:24" x14ac:dyDescent="0.2">
      <c r="L21" s="1">
        <f t="shared" si="6"/>
        <v>5.0544702849929444E-5</v>
      </c>
      <c r="M21" s="1">
        <f t="shared" si="0"/>
        <v>5.0544702849929443E-3</v>
      </c>
      <c r="N21" s="1">
        <f t="shared" si="1"/>
        <v>0.80434579509256887</v>
      </c>
      <c r="O21" s="1"/>
      <c r="P21" s="1">
        <f t="shared" si="2"/>
        <v>4.4670289776225494E-5</v>
      </c>
      <c r="Q21" s="1">
        <f t="shared" si="3"/>
        <v>7.7059353104301138E-5</v>
      </c>
      <c r="R21" s="1">
        <f t="shared" si="4"/>
        <v>4.613000979654486</v>
      </c>
    </row>
    <row r="22" spans="12:24" x14ac:dyDescent="0.2">
      <c r="L22" s="1">
        <f t="shared" si="6"/>
        <v>5.5599173134922395E-5</v>
      </c>
      <c r="M22" s="1">
        <f t="shared" si="0"/>
        <v>5.5599173134922393E-3</v>
      </c>
      <c r="N22" s="1">
        <f t="shared" si="1"/>
        <v>0.78891043078473222</v>
      </c>
      <c r="O22" s="1"/>
      <c r="P22" s="1">
        <f t="shared" si="2"/>
        <v>5.7714841979251779E-5</v>
      </c>
      <c r="Q22" s="1">
        <f t="shared" si="3"/>
        <v>9.145251043461705E-5</v>
      </c>
      <c r="R22" s="1">
        <f t="shared" si="4"/>
        <v>5.0220613666656497</v>
      </c>
    </row>
    <row r="23" spans="12:24" x14ac:dyDescent="0.2">
      <c r="L23" s="1">
        <f t="shared" si="6"/>
        <v>6.1159090448414642E-5</v>
      </c>
      <c r="M23" s="1">
        <f t="shared" si="0"/>
        <v>6.115909044841464E-3</v>
      </c>
      <c r="N23" s="1">
        <f t="shared" si="1"/>
        <v>0.77260161654361126</v>
      </c>
      <c r="O23" s="1"/>
      <c r="P23" s="1">
        <f t="shared" si="2"/>
        <v>7.4391122722653477E-5</v>
      </c>
      <c r="Q23" s="1">
        <f t="shared" si="3"/>
        <v>1.0836996079194202E-4</v>
      </c>
      <c r="R23" s="1">
        <f t="shared" si="4"/>
        <v>5.462636886155666</v>
      </c>
      <c r="X23">
        <f>X17/(X20/100)^0.5</f>
        <v>170784061.12271222</v>
      </c>
    </row>
    <row r="24" spans="12:24" x14ac:dyDescent="0.2">
      <c r="L24" s="1">
        <f t="shared" si="6"/>
        <v>6.7274999493256111E-5</v>
      </c>
      <c r="M24" s="1">
        <f t="shared" si="0"/>
        <v>6.7274999493256108E-3</v>
      </c>
      <c r="N24" s="1">
        <f t="shared" si="1"/>
        <v>0.75542341031063609</v>
      </c>
      <c r="O24" s="1"/>
      <c r="P24" s="1">
        <f t="shared" si="2"/>
        <v>9.5644012931108205E-5</v>
      </c>
      <c r="Q24" s="1">
        <f t="shared" si="3"/>
        <v>1.2821212946037086E-4</v>
      </c>
      <c r="R24" s="1">
        <f t="shared" si="4"/>
        <v>5.936340617381318</v>
      </c>
    </row>
    <row r="25" spans="12:24" x14ac:dyDescent="0.2">
      <c r="L25" s="1">
        <f t="shared" si="6"/>
        <v>7.4002499442581734E-5</v>
      </c>
      <c r="M25" s="1">
        <f t="shared" si="0"/>
        <v>7.4002499442581736E-3</v>
      </c>
      <c r="N25" s="1">
        <f t="shared" si="1"/>
        <v>0.73738861113199217</v>
      </c>
      <c r="O25" s="1"/>
      <c r="P25" s="1">
        <f t="shared" si="2"/>
        <v>1.2264090288963657E-4</v>
      </c>
      <c r="Q25" s="1">
        <f t="shared" si="3"/>
        <v>1.5143298045444442E-4</v>
      </c>
      <c r="R25" s="1">
        <f t="shared" si="4"/>
        <v>6.4447341198605814</v>
      </c>
    </row>
    <row r="26" spans="12:24" x14ac:dyDescent="0.2">
      <c r="L26" s="1">
        <f t="shared" si="6"/>
        <v>8.1402749386839913E-5</v>
      </c>
      <c r="M26" s="1">
        <f t="shared" si="0"/>
        <v>8.1402749386839911E-3</v>
      </c>
      <c r="N26" s="1">
        <f t="shared" si="1"/>
        <v>0.71851947149810957</v>
      </c>
      <c r="O26" s="1"/>
      <c r="P26" s="1">
        <f t="shared" si="2"/>
        <v>1.5681646376382958E-4</v>
      </c>
      <c r="Q26" s="1">
        <f t="shared" si="3"/>
        <v>1.7854510845907506E-4</v>
      </c>
      <c r="R26" s="1">
        <f t="shared" si="4"/>
        <v>6.9893024742050844</v>
      </c>
    </row>
    <row r="27" spans="12:24" x14ac:dyDescent="0.2">
      <c r="L27" s="1">
        <f t="shared" si="6"/>
        <v>8.9543024325523915E-5</v>
      </c>
      <c r="M27" s="1">
        <f t="shared" si="0"/>
        <v>8.9543024325523923E-3</v>
      </c>
      <c r="N27" s="1">
        <f t="shared" si="1"/>
        <v>0.69884825391271221</v>
      </c>
      <c r="O27" s="1"/>
      <c r="P27" s="1">
        <f t="shared" si="2"/>
        <v>1.9992416305425714E-4</v>
      </c>
      <c r="Q27" s="1">
        <f t="shared" si="3"/>
        <v>2.1012497240702346E-4</v>
      </c>
      <c r="R27" s="1">
        <f t="shared" si="4"/>
        <v>7.5714272390147261</v>
      </c>
    </row>
    <row r="28" spans="12:24" x14ac:dyDescent="0.2">
      <c r="L28" s="1">
        <f t="shared" si="6"/>
        <v>9.8497326758076315E-5</v>
      </c>
      <c r="M28" s="1">
        <f t="shared" si="0"/>
        <v>9.849732675807632E-3</v>
      </c>
      <c r="N28" s="1">
        <f t="shared" si="1"/>
        <v>0.6784175897400575</v>
      </c>
      <c r="O28" s="1"/>
      <c r="P28" s="1">
        <f t="shared" si="2"/>
        <v>2.5409494567223958E-4</v>
      </c>
      <c r="Q28" s="1">
        <f t="shared" si="3"/>
        <v>2.4681824215342843E-4</v>
      </c>
      <c r="R28" s="1">
        <f t="shared" si="4"/>
        <v>8.1923577174787425</v>
      </c>
    </row>
    <row r="29" spans="12:24" x14ac:dyDescent="0.2">
      <c r="L29" s="1">
        <f t="shared" si="6"/>
        <v>1.0834705943388396E-4</v>
      </c>
      <c r="M29" s="1">
        <f t="shared" si="0"/>
        <v>1.0834705943388395E-2</v>
      </c>
      <c r="N29" s="1">
        <f t="shared" si="1"/>
        <v>0.65728060172797853</v>
      </c>
      <c r="O29" s="1"/>
      <c r="P29" s="1">
        <f t="shared" si="2"/>
        <v>3.2190339039695403E-4</v>
      </c>
      <c r="Q29" s="1">
        <f t="shared" si="3"/>
        <v>2.893452390679765E-4</v>
      </c>
      <c r="R29" s="1">
        <f t="shared" si="4"/>
        <v>8.8531810553964618</v>
      </c>
    </row>
    <row r="30" spans="12:24" x14ac:dyDescent="0.2">
      <c r="L30" s="1">
        <f t="shared" si="6"/>
        <v>1.1918176537727237E-4</v>
      </c>
      <c r="M30" s="1">
        <f t="shared" si="0"/>
        <v>1.1918176537727237E-2</v>
      </c>
      <c r="N30" s="1">
        <f t="shared" si="1"/>
        <v>0.63550075799000383</v>
      </c>
      <c r="O30" s="1"/>
      <c r="P30" s="1">
        <f t="shared" si="2"/>
        <v>4.0644151534846877E-4</v>
      </c>
      <c r="Q30" s="1">
        <f t="shared" si="3"/>
        <v>3.3850646603710905E-4</v>
      </c>
      <c r="R30" s="1">
        <f t="shared" si="4"/>
        <v>9.5547918187149001</v>
      </c>
    </row>
    <row r="31" spans="12:24" x14ac:dyDescent="0.2">
      <c r="L31" s="1">
        <f t="shared" si="6"/>
        <v>1.3109994191499961E-4</v>
      </c>
      <c r="M31" s="1">
        <f t="shared" si="0"/>
        <v>1.3109994191499962E-2</v>
      </c>
      <c r="N31" s="1">
        <f t="shared" si="1"/>
        <v>0.61315143467245847</v>
      </c>
      <c r="O31" s="1"/>
      <c r="P31" s="1">
        <f t="shared" si="2"/>
        <v>5.1140025342062646E-4</v>
      </c>
      <c r="Q31" s="1">
        <f t="shared" si="3"/>
        <v>3.9518824242344128E-4</v>
      </c>
      <c r="R31" s="1">
        <f t="shared" si="4"/>
        <v>10.297861815323174</v>
      </c>
    </row>
    <row r="32" spans="12:24" x14ac:dyDescent="0.2">
      <c r="L32" s="1">
        <f t="shared" si="6"/>
        <v>1.442099361064996E-4</v>
      </c>
      <c r="M32" s="1">
        <f t="shared" si="0"/>
        <v>1.4420993610649959E-2</v>
      </c>
      <c r="N32" s="1">
        <f t="shared" si="1"/>
        <v>0.5903151767507484</v>
      </c>
      <c r="O32" s="1"/>
      <c r="P32" s="1">
        <f t="shared" si="2"/>
        <v>6.4115846061913763E-4</v>
      </c>
      <c r="Q32" s="1">
        <f t="shared" si="3"/>
        <v>4.6036848455514683E-4</v>
      </c>
      <c r="R32" s="1">
        <f t="shared" si="4"/>
        <v>11.082811023796571</v>
      </c>
    </row>
    <row r="33" spans="12:18" x14ac:dyDescent="0.2">
      <c r="L33" s="1">
        <f t="shared" si="6"/>
        <v>1.5863092971714956E-4</v>
      </c>
      <c r="M33" s="1">
        <f t="shared" si="0"/>
        <v>1.5863092971714957E-2</v>
      </c>
      <c r="N33" s="1">
        <f t="shared" si="1"/>
        <v>0.56708266078558267</v>
      </c>
      <c r="O33" s="1"/>
      <c r="P33" s="1">
        <f t="shared" si="2"/>
        <v>8.0087917136299064E-4</v>
      </c>
      <c r="Q33" s="1">
        <f t="shared" si="3"/>
        <v>5.3512270137863092E-4</v>
      </c>
      <c r="R33" s="1">
        <f t="shared" si="4"/>
        <v>11.909780561857799</v>
      </c>
    </row>
    <row r="34" spans="12:18" x14ac:dyDescent="0.2">
      <c r="L34" s="1">
        <f t="shared" si="6"/>
        <v>1.7449402268886454E-4</v>
      </c>
      <c r="M34" s="1">
        <f t="shared" si="0"/>
        <v>1.7449402268886454E-2</v>
      </c>
      <c r="N34" s="1">
        <f t="shared" si="1"/>
        <v>0.5435513791085812</v>
      </c>
      <c r="O34" s="1"/>
      <c r="P34" s="1">
        <f t="shared" si="2"/>
        <v>9.9661269160010099E-4</v>
      </c>
      <c r="Q34" s="1">
        <f t="shared" si="3"/>
        <v>6.2063030657242733E-4</v>
      </c>
      <c r="R34" s="1">
        <f t="shared" si="4"/>
        <v>12.778608660948811</v>
      </c>
    </row>
    <row r="35" spans="12:18" x14ac:dyDescent="0.2">
      <c r="L35" s="1">
        <f t="shared" si="6"/>
        <v>1.9194342495775101E-4</v>
      </c>
      <c r="M35" s="1">
        <f t="shared" si="0"/>
        <v>1.9194342495775101E-2</v>
      </c>
      <c r="N35" s="1">
        <f t="shared" si="1"/>
        <v>0.51982408063727759</v>
      </c>
      <c r="O35" s="1"/>
      <c r="P35" s="1">
        <f t="shared" si="2"/>
        <v>1.2354060402499029E-3</v>
      </c>
      <c r="Q35" s="1">
        <f t="shared" si="3"/>
        <v>7.1818138086793086E-4</v>
      </c>
      <c r="R35" s="1">
        <f t="shared" si="4"/>
        <v>13.688810603370019</v>
      </c>
    </row>
    <row r="36" spans="12:18" x14ac:dyDescent="0.2">
      <c r="L36" s="1">
        <f t="shared" si="6"/>
        <v>2.1113776745352613E-4</v>
      </c>
      <c r="M36" s="1">
        <f t="shared" si="0"/>
        <v>2.1113776745352614E-2</v>
      </c>
      <c r="N36" s="1">
        <f t="shared" si="1"/>
        <v>0.4960070180471618</v>
      </c>
      <c r="O36" s="1"/>
      <c r="P36" s="1">
        <f t="shared" si="2"/>
        <v>1.5254182279393538E-3</v>
      </c>
      <c r="Q36" s="1">
        <f t="shared" si="3"/>
        <v>8.2918404952026653E-4</v>
      </c>
      <c r="R36" s="1">
        <f t="shared" si="4"/>
        <v>14.639563520275715</v>
      </c>
    </row>
    <row r="37" spans="12:18" x14ac:dyDescent="0.2">
      <c r="L37" s="1">
        <f t="shared" ref="L37:L68" si="7">L36*1.1</f>
        <v>2.3225154419887875E-4</v>
      </c>
      <c r="M37" s="1">
        <f t="shared" si="0"/>
        <v>2.3225154419887876E-2</v>
      </c>
      <c r="N37" s="1">
        <f t="shared" si="1"/>
        <v>0.47220806306645796</v>
      </c>
      <c r="O37" s="1"/>
      <c r="P37" s="1">
        <f t="shared" si="2"/>
        <v>1.8760409118916237E-3</v>
      </c>
      <c r="Q37" s="1">
        <f t="shared" si="3"/>
        <v>9.5517266780674568E-4</v>
      </c>
      <c r="R37" s="1">
        <f t="shared" si="4"/>
        <v>15.629696840874688</v>
      </c>
    </row>
    <row r="38" spans="12:18" x14ac:dyDescent="0.2">
      <c r="L38" s="1">
        <f t="shared" si="7"/>
        <v>2.5547669861876666E-4</v>
      </c>
      <c r="M38" s="1">
        <f t="shared" si="0"/>
        <v>2.5547669861876666E-2</v>
      </c>
      <c r="N38" s="1">
        <f t="shared" si="1"/>
        <v>0.44853476008569304</v>
      </c>
      <c r="O38" s="1"/>
      <c r="P38" s="1">
        <f t="shared" si="2"/>
        <v>2.2980240947262469E-3</v>
      </c>
      <c r="Q38" s="1">
        <f t="shared" si="3"/>
        <v>1.0978170303608825E-3</v>
      </c>
      <c r="R38" s="1">
        <f t="shared" si="4"/>
        <v>16.657689027639275</v>
      </c>
    </row>
    <row r="39" spans="12:18" x14ac:dyDescent="0.2">
      <c r="L39" s="1">
        <f t="shared" si="7"/>
        <v>2.8102436848064335E-4</v>
      </c>
      <c r="M39" s="1">
        <f t="shared" si="0"/>
        <v>2.8102436848064336E-2</v>
      </c>
      <c r="N39" s="1">
        <f t="shared" si="1"/>
        <v>0.4250923922764453</v>
      </c>
      <c r="O39" s="1"/>
      <c r="P39" s="1">
        <f t="shared" si="2"/>
        <v>2.8036067440351201E-3</v>
      </c>
      <c r="Q39" s="1">
        <f t="shared" si="3"/>
        <v>1.2589328368459432E-3</v>
      </c>
      <c r="R39" s="1">
        <f t="shared" si="4"/>
        <v>17.721671035162874</v>
      </c>
    </row>
    <row r="40" spans="12:18" x14ac:dyDescent="0.2">
      <c r="L40" s="1">
        <f t="shared" si="7"/>
        <v>3.091268053287077E-4</v>
      </c>
      <c r="M40" s="1">
        <f t="shared" si="0"/>
        <v>3.091268053287077E-2</v>
      </c>
      <c r="N40" s="1">
        <f t="shared" si="1"/>
        <v>0.40198213359894724</v>
      </c>
      <c r="O40" s="1"/>
      <c r="P40" s="1">
        <f t="shared" si="2"/>
        <v>3.4066524932424586E-3</v>
      </c>
      <c r="Q40" s="1">
        <f t="shared" si="3"/>
        <v>1.4404936563899796E-3</v>
      </c>
      <c r="R40" s="1">
        <f t="shared" si="4"/>
        <v>18.819436701118068</v>
      </c>
    </row>
    <row r="41" spans="12:18" x14ac:dyDescent="0.2">
      <c r="L41" s="1">
        <f t="shared" si="7"/>
        <v>3.400394858615785E-4</v>
      </c>
      <c r="M41" s="1">
        <f t="shared" si="0"/>
        <v>3.4003948586157851E-2</v>
      </c>
      <c r="N41" s="1">
        <f t="shared" si="1"/>
        <v>0.37929935452680558</v>
      </c>
      <c r="O41" s="1"/>
      <c r="P41" s="1">
        <f t="shared" si="2"/>
        <v>4.1227909303198935E-3</v>
      </c>
      <c r="Q41" s="1">
        <f t="shared" si="3"/>
        <v>1.6446446365765324E-3</v>
      </c>
      <c r="R41" s="1">
        <f t="shared" si="4"/>
        <v>19.948460029052324</v>
      </c>
    </row>
    <row r="42" spans="12:18" x14ac:dyDescent="0.2">
      <c r="L42" s="1">
        <f t="shared" si="7"/>
        <v>3.7404343444773637E-4</v>
      </c>
      <c r="M42" s="1">
        <f t="shared" si="0"/>
        <v>3.7404343444773634E-2</v>
      </c>
      <c r="N42" s="1">
        <f t="shared" si="1"/>
        <v>0.35713213957166962</v>
      </c>
      <c r="O42" s="1"/>
      <c r="P42" s="1">
        <f t="shared" si="2"/>
        <v>4.9695653721661542E-3</v>
      </c>
      <c r="Q42" s="1">
        <f t="shared" si="3"/>
        <v>1.8737182006027067E-3</v>
      </c>
      <c r="R42" s="1">
        <f t="shared" si="4"/>
        <v>21.105919068943887</v>
      </c>
    </row>
    <row r="43" spans="12:18" x14ac:dyDescent="0.2">
      <c r="L43" s="1">
        <f t="shared" si="7"/>
        <v>4.1144777789251002E-4</v>
      </c>
      <c r="M43" s="1">
        <f t="shared" si="0"/>
        <v>4.1144777789250998E-2</v>
      </c>
      <c r="N43" s="1">
        <f t="shared" si="1"/>
        <v>0.33556006168181124</v>
      </c>
      <c r="O43" s="1"/>
      <c r="P43" s="1">
        <f t="shared" si="2"/>
        <v>5.9665884385322956E-3</v>
      </c>
      <c r="Q43" s="1">
        <f t="shared" si="3"/>
        <v>2.130251970109521E-3</v>
      </c>
      <c r="R43" s="1">
        <f t="shared" si="4"/>
        <v>22.288725857592951</v>
      </c>
    </row>
    <row r="44" spans="12:18" x14ac:dyDescent="0.2">
      <c r="L44" s="1">
        <f t="shared" si="7"/>
        <v>4.5259255568176106E-4</v>
      </c>
      <c r="M44" s="1">
        <f t="shared" si="0"/>
        <v>4.5259255568176109E-2</v>
      </c>
      <c r="N44" s="1">
        <f t="shared" si="1"/>
        <v>0.31465324351081669</v>
      </c>
      <c r="O44" s="1"/>
      <c r="P44" s="1">
        <f t="shared" si="2"/>
        <v>7.1357071592706954E-3</v>
      </c>
      <c r="Q44" s="1">
        <f t="shared" si="3"/>
        <v>2.4170091432284034E-3</v>
      </c>
      <c r="R44" s="1">
        <f t="shared" si="4"/>
        <v>23.49356166144295</v>
      </c>
    </row>
    <row r="45" spans="12:18" x14ac:dyDescent="0.2">
      <c r="L45" s="1">
        <f t="shared" si="7"/>
        <v>4.9785181124993724E-4</v>
      </c>
      <c r="M45" s="1">
        <f t="shared" si="0"/>
        <v>4.9785181124993722E-2</v>
      </c>
      <c r="N45" s="1">
        <f t="shared" si="1"/>
        <v>0.2944717197125386</v>
      </c>
      <c r="O45" s="1"/>
      <c r="P45" s="1">
        <f t="shared" si="2"/>
        <v>8.5011797531792631E-3</v>
      </c>
      <c r="Q45" s="1">
        <f t="shared" si="3"/>
        <v>2.7370015498376578E-3</v>
      </c>
      <c r="R45" s="1">
        <f t="shared" si="4"/>
        <v>24.716916581787661</v>
      </c>
    </row>
    <row r="46" spans="12:18" x14ac:dyDescent="0.2">
      <c r="L46" s="1">
        <f t="shared" si="7"/>
        <v>5.4763699237493104E-4</v>
      </c>
      <c r="M46" s="1">
        <f t="shared" si="0"/>
        <v>5.4763699237493101E-2</v>
      </c>
      <c r="N46" s="1">
        <f t="shared" si="1"/>
        <v>0.27506509908040849</v>
      </c>
      <c r="O46" s="1"/>
      <c r="P46" s="1">
        <f t="shared" si="2"/>
        <v>1.0089866590441796E-2</v>
      </c>
      <c r="Q46" s="1">
        <f t="shared" si="3"/>
        <v>3.0935156010952498E-3</v>
      </c>
      <c r="R46" s="1">
        <f t="shared" si="4"/>
        <v>25.955132446043475</v>
      </c>
    </row>
    <row r="47" spans="12:18" x14ac:dyDescent="0.2">
      <c r="L47" s="1">
        <f t="shared" si="7"/>
        <v>6.0240069161242424E-4</v>
      </c>
      <c r="M47" s="1">
        <f t="shared" si="0"/>
        <v>6.0240069161242422E-2</v>
      </c>
      <c r="N47" s="1">
        <f t="shared" si="1"/>
        <v>0.25647251160174733</v>
      </c>
      <c r="O47" s="1"/>
      <c r="P47" s="1">
        <f t="shared" si="2"/>
        <v>1.1931438183610872E-2</v>
      </c>
      <c r="Q47" s="1">
        <f t="shared" si="3"/>
        <v>3.4901413499529056E-3</v>
      </c>
      <c r="R47" s="1">
        <f t="shared" si="4"/>
        <v>27.085668485096662</v>
      </c>
    </row>
    <row r="48" spans="12:18" x14ac:dyDescent="0.2">
      <c r="L48" s="1">
        <f t="shared" si="7"/>
        <v>6.6264076077366676E-4</v>
      </c>
      <c r="M48" s="1">
        <f t="shared" si="0"/>
        <v>6.6264076077366674E-2</v>
      </c>
      <c r="N48" s="1">
        <f t="shared" si="1"/>
        <v>0.23872281415829902</v>
      </c>
      <c r="O48" s="1"/>
      <c r="P48" s="1">
        <f t="shared" si="2"/>
        <v>1.405860334024326E-2</v>
      </c>
      <c r="Q48" s="1">
        <f t="shared" si="3"/>
        <v>3.9308048850840065E-3</v>
      </c>
      <c r="R48" s="1">
        <f t="shared" si="4"/>
        <v>27.085668485096662</v>
      </c>
    </row>
    <row r="49" spans="12:18" x14ac:dyDescent="0.2">
      <c r="L49" s="1">
        <f t="shared" si="7"/>
        <v>7.2890483685103351E-4</v>
      </c>
      <c r="M49" s="1">
        <f t="shared" si="0"/>
        <v>7.2890483685103355E-2</v>
      </c>
      <c r="N49" s="1">
        <f t="shared" si="1"/>
        <v>0.22183502017063519</v>
      </c>
      <c r="O49" s="1"/>
      <c r="P49" s="1">
        <f t="shared" si="2"/>
        <v>1.6507360855611164E-2</v>
      </c>
      <c r="Q49" s="1">
        <f t="shared" si="3"/>
        <v>4.4198042934990465E-3</v>
      </c>
      <c r="R49" s="1">
        <f t="shared" si="4"/>
        <v>27.085668485096662</v>
      </c>
    </row>
    <row r="50" spans="12:18" x14ac:dyDescent="0.2">
      <c r="L50" s="1">
        <f t="shared" si="7"/>
        <v>8.0179532053613692E-4</v>
      </c>
      <c r="M50" s="1">
        <f t="shared" si="0"/>
        <v>8.0179532053613695E-2</v>
      </c>
      <c r="N50" s="1">
        <f t="shared" si="1"/>
        <v>0.2058189131320452</v>
      </c>
      <c r="O50" s="1"/>
      <c r="P50" s="1">
        <f t="shared" si="2"/>
        <v>1.9317278333483873E-2</v>
      </c>
      <c r="Q50" s="1">
        <f t="shared" si="3"/>
        <v>4.9618494476028271E-3</v>
      </c>
      <c r="R50" s="1">
        <f t="shared" si="4"/>
        <v>27.085668485096662</v>
      </c>
    </row>
    <row r="51" spans="12:18" x14ac:dyDescent="0.2">
      <c r="L51" s="1">
        <f t="shared" si="7"/>
        <v>8.8197485258975064E-4</v>
      </c>
      <c r="M51" s="1">
        <f t="shared" si="0"/>
        <v>8.819748525897507E-2</v>
      </c>
      <c r="N51" s="1">
        <f t="shared" si="1"/>
        <v>0.19067580159688216</v>
      </c>
      <c r="O51" s="1"/>
      <c r="P51" s="1">
        <f t="shared" si="2"/>
        <v>2.2531801907874058E-2</v>
      </c>
      <c r="Q51" s="1">
        <f t="shared" si="3"/>
        <v>5.5621059006538288E-3</v>
      </c>
      <c r="R51" s="1">
        <f t="shared" si="4"/>
        <v>27.085668485096662</v>
      </c>
    </row>
    <row r="52" spans="12:18" x14ac:dyDescent="0.2">
      <c r="L52" s="1">
        <f t="shared" si="7"/>
        <v>9.7017233784872582E-4</v>
      </c>
      <c r="M52" s="1">
        <f t="shared" si="0"/>
        <v>9.7017233784872578E-2</v>
      </c>
      <c r="N52" s="1">
        <f t="shared" si="1"/>
        <v>0.17639937344561377</v>
      </c>
      <c r="O52" s="1"/>
      <c r="P52" s="1">
        <f t="shared" si="2"/>
        <v>2.6198600812487746E-2</v>
      </c>
      <c r="Q52" s="1">
        <f t="shared" si="3"/>
        <v>6.2262432102696968E-3</v>
      </c>
      <c r="R52" s="1">
        <f t="shared" si="4"/>
        <v>27.085668485096662</v>
      </c>
    </row>
    <row r="53" spans="12:18" x14ac:dyDescent="0.2">
      <c r="L53" s="1">
        <f t="shared" si="7"/>
        <v>1.0671895716335984E-3</v>
      </c>
      <c r="M53" s="1">
        <f t="shared" si="0"/>
        <v>0.10671895716335984</v>
      </c>
      <c r="N53" s="1">
        <f t="shared" si="1"/>
        <v>0.16297660966244393</v>
      </c>
      <c r="O53" s="1"/>
      <c r="P53" s="1">
        <f t="shared" si="2"/>
        <v>3.0369950922149877E-2</v>
      </c>
      <c r="Q53" s="1">
        <f t="shared" si="3"/>
        <v>6.9604880523244581E-3</v>
      </c>
      <c r="R53" s="1">
        <f t="shared" si="4"/>
        <v>27.085668485096662</v>
      </c>
    </row>
    <row r="54" spans="12:18" x14ac:dyDescent="0.2">
      <c r="L54" s="1">
        <f t="shared" si="7"/>
        <v>1.1739085287969582E-3</v>
      </c>
      <c r="M54" s="1">
        <f t="shared" si="0"/>
        <v>0.11739085287969582</v>
      </c>
      <c r="N54" s="1">
        <f t="shared" si="1"/>
        <v>0.15038872187703883</v>
      </c>
      <c r="O54" s="1"/>
      <c r="P54" s="1">
        <f t="shared" si="2"/>
        <v>3.5103161586348221E-2</v>
      </c>
      <c r="Q54" s="1">
        <f t="shared" si="3"/>
        <v>7.771682536758146E-3</v>
      </c>
      <c r="R54" s="1">
        <f t="shared" si="4"/>
        <v>27.085668485096662</v>
      </c>
    </row>
    <row r="55" spans="12:18" x14ac:dyDescent="0.2">
      <c r="L55" s="1">
        <f t="shared" si="7"/>
        <v>1.2912993816766541E-3</v>
      </c>
      <c r="M55" s="1">
        <f t="shared" si="0"/>
        <v>0.12912993816766541</v>
      </c>
      <c r="N55" s="1">
        <f t="shared" si="1"/>
        <v>0.13861208297875247</v>
      </c>
      <c r="O55" s="1"/>
      <c r="P55" s="1">
        <f t="shared" si="2"/>
        <v>4.046105030287353E-2</v>
      </c>
      <c r="Q55" s="1">
        <f t="shared" si="3"/>
        <v>8.6673481919476211E-3</v>
      </c>
      <c r="R55" s="1">
        <f t="shared" si="4"/>
        <v>27.085668485096662</v>
      </c>
    </row>
    <row r="56" spans="12:18" x14ac:dyDescent="0.2">
      <c r="L56" s="1">
        <f t="shared" si="7"/>
        <v>1.4204293198443196E-3</v>
      </c>
      <c r="M56" s="1">
        <f t="shared" si="0"/>
        <v>0.14204293198443196</v>
      </c>
      <c r="N56" s="1">
        <f t="shared" si="1"/>
        <v>0.12761912569343811</v>
      </c>
      <c r="O56" s="1"/>
      <c r="P56" s="1">
        <f t="shared" si="2"/>
        <v>4.6512470051356516E-2</v>
      </c>
      <c r="Q56" s="1">
        <f t="shared" si="3"/>
        <v>9.6557561449594487E-3</v>
      </c>
      <c r="R56" s="1">
        <f t="shared" si="4"/>
        <v>27.085668485096662</v>
      </c>
    </row>
    <row r="57" spans="12:18" x14ac:dyDescent="0.2">
      <c r="L57" s="1">
        <f t="shared" si="7"/>
        <v>1.5624722518287517E-3</v>
      </c>
      <c r="M57" s="1">
        <f t="shared" si="0"/>
        <v>0.15624722518287518</v>
      </c>
      <c r="N57" s="1">
        <f t="shared" si="1"/>
        <v>0.1173791896814667</v>
      </c>
      <c r="O57" s="1"/>
      <c r="P57" s="1">
        <f t="shared" si="2"/>
        <v>5.3332894432477504E-2</v>
      </c>
      <c r="Q57" s="1">
        <f t="shared" si="3"/>
        <v>1.0746004090981682E-2</v>
      </c>
      <c r="R57" s="1">
        <f t="shared" si="4"/>
        <v>27.085668485096662</v>
      </c>
    </row>
    <row r="58" spans="12:18" x14ac:dyDescent="0.2">
      <c r="L58" s="1">
        <f t="shared" si="7"/>
        <v>1.7187194770116271E-3</v>
      </c>
      <c r="M58" s="1">
        <f t="shared" si="0"/>
        <v>0.17187194770116271</v>
      </c>
      <c r="N58" s="1">
        <f t="shared" si="1"/>
        <v>0.10785930312868361</v>
      </c>
      <c r="O58" s="1"/>
      <c r="P58" s="1">
        <f t="shared" si="2"/>
        <v>6.1005066147087283E-2</v>
      </c>
      <c r="Q58" s="1">
        <f t="shared" si="3"/>
        <v>1.1948100716473696E-2</v>
      </c>
      <c r="R58" s="1">
        <f t="shared" si="4"/>
        <v>27.085668485096662</v>
      </c>
    </row>
    <row r="59" spans="12:18" x14ac:dyDescent="0.2">
      <c r="L59" s="1">
        <f t="shared" si="7"/>
        <v>1.89059142471279E-3</v>
      </c>
      <c r="M59" s="1">
        <f t="shared" si="0"/>
        <v>0.189059142471279</v>
      </c>
      <c r="N59" s="1">
        <f t="shared" si="1"/>
        <v>9.9024889716734343E-2</v>
      </c>
      <c r="O59" s="1"/>
      <c r="P59" s="1">
        <f t="shared" si="2"/>
        <v>6.9619714807170927E-2</v>
      </c>
      <c r="Q59" s="1">
        <f t="shared" si="3"/>
        <v>1.3273058317256123E-2</v>
      </c>
      <c r="R59" s="1">
        <f t="shared" si="4"/>
        <v>27.085668485096662</v>
      </c>
    </row>
    <row r="60" spans="12:18" x14ac:dyDescent="0.2">
      <c r="L60" s="1">
        <f t="shared" si="7"/>
        <v>2.079650567184069E-3</v>
      </c>
      <c r="M60" s="1">
        <f t="shared" si="0"/>
        <v>0.2079650567184069</v>
      </c>
      <c r="N60" s="1">
        <f t="shared" si="1"/>
        <v>9.0840396125040912E-2</v>
      </c>
      <c r="O60" s="1"/>
      <c r="P60" s="1">
        <f t="shared" si="2"/>
        <v>7.9276350603017187E-2</v>
      </c>
      <c r="Q60" s="1">
        <f t="shared" si="3"/>
        <v>1.4732994435268071E-2</v>
      </c>
      <c r="R60" s="1">
        <f t="shared" si="4"/>
        <v>27.085668485096662</v>
      </c>
    </row>
    <row r="61" spans="12:18" x14ac:dyDescent="0.2">
      <c r="L61" s="1">
        <f t="shared" si="7"/>
        <v>2.2876156239024759E-3</v>
      </c>
      <c r="M61" s="1">
        <f t="shared" si="0"/>
        <v>0.22876156239024759</v>
      </c>
      <c r="N61" s="1">
        <f t="shared" si="1"/>
        <v>8.3269838762624934E-2</v>
      </c>
      <c r="O61" s="1"/>
      <c r="P61" s="1">
        <f t="shared" si="2"/>
        <v>9.0084140962847781E-2</v>
      </c>
      <c r="Q61" s="1">
        <f t="shared" si="3"/>
        <v>1.6341243426617573E-2</v>
      </c>
      <c r="R61" s="1">
        <f t="shared" si="4"/>
        <v>27.085668485096662</v>
      </c>
    </row>
    <row r="62" spans="12:18" x14ac:dyDescent="0.2">
      <c r="L62" s="1">
        <f t="shared" si="7"/>
        <v>2.5163771862927236E-3</v>
      </c>
      <c r="M62" s="1">
        <f t="shared" si="0"/>
        <v>0.25163771862927237</v>
      </c>
      <c r="N62" s="1">
        <f t="shared" si="1"/>
        <v>7.6277271245831155E-2</v>
      </c>
      <c r="O62" s="1"/>
      <c r="P62" s="1">
        <f t="shared" si="2"/>
        <v>0.10216287803685656</v>
      </c>
      <c r="Q62" s="1">
        <f t="shared" si="3"/>
        <v>1.8112478969587422E-2</v>
      </c>
      <c r="R62" s="1">
        <f t="shared" si="4"/>
        <v>27.085668485096662</v>
      </c>
    </row>
    <row r="63" spans="12:18" x14ac:dyDescent="0.2">
      <c r="L63" s="1">
        <f t="shared" si="7"/>
        <v>2.7680149049219963E-3</v>
      </c>
      <c r="M63" s="1">
        <f t="shared" si="0"/>
        <v>0.27680149049219965</v>
      </c>
      <c r="N63" s="1">
        <f t="shared" si="1"/>
        <v>6.9827176265696386E-2</v>
      </c>
      <c r="O63" s="1"/>
      <c r="P63" s="1">
        <f t="shared" si="2"/>
        <v>0.11564404562152214</v>
      </c>
      <c r="Q63" s="1">
        <f t="shared" si="3"/>
        <v>2.0062848625324155E-2</v>
      </c>
      <c r="R63" s="1">
        <f t="shared" si="4"/>
        <v>27.085668485096662</v>
      </c>
    </row>
    <row r="64" spans="12:18" x14ac:dyDescent="0.2">
      <c r="L64" s="1">
        <f t="shared" si="7"/>
        <v>3.0448163954141963E-3</v>
      </c>
      <c r="M64" s="1">
        <f t="shared" si="0"/>
        <v>0.3044816395414196</v>
      </c>
      <c r="N64" s="1">
        <f t="shared" si="1"/>
        <v>6.3884786994465717E-2</v>
      </c>
      <c r="O64" s="1"/>
      <c r="P64" s="1">
        <f t="shared" si="2"/>
        <v>0.13067199501698915</v>
      </c>
      <c r="Q64" s="1">
        <f t="shared" si="3"/>
        <v>2.2210121677058988E-2</v>
      </c>
      <c r="R64" s="1">
        <f t="shared" si="4"/>
        <v>27.085668485096662</v>
      </c>
    </row>
    <row r="65" spans="10:18" x14ac:dyDescent="0.2">
      <c r="J65" t="s">
        <v>22</v>
      </c>
      <c r="L65" s="1">
        <f t="shared" si="7"/>
        <v>3.3492980349556162E-3</v>
      </c>
      <c r="M65" s="1">
        <f t="shared" si="0"/>
        <v>0.33492980349556162</v>
      </c>
      <c r="N65" s="1">
        <f t="shared" si="1"/>
        <v>5.8416344149787434E-2</v>
      </c>
      <c r="O65" s="1"/>
      <c r="P65" s="1">
        <f t="shared" si="2"/>
        <v>0.14740524028578403</v>
      </c>
      <c r="Q65" s="1">
        <f t="shared" si="3"/>
        <v>2.4573851597029423E-2</v>
      </c>
      <c r="R65" s="1">
        <f t="shared" si="4"/>
        <v>27.085668485096662</v>
      </c>
    </row>
    <row r="66" spans="10:18" x14ac:dyDescent="0.2">
      <c r="L66" s="1">
        <f t="shared" si="7"/>
        <v>3.6842278384511783E-3</v>
      </c>
      <c r="M66" s="1">
        <f t="shared" si="0"/>
        <v>0.36842278384511784</v>
      </c>
      <c r="N66" s="1">
        <f t="shared" si="1"/>
        <v>5.3389295359043888E-2</v>
      </c>
      <c r="O66" s="1"/>
      <c r="P66" s="1">
        <f t="shared" si="2"/>
        <v>0.16601788446158949</v>
      </c>
      <c r="Q66" s="1">
        <f t="shared" si="3"/>
        <v>2.7175554625044909E-2</v>
      </c>
      <c r="R66" s="1">
        <f t="shared" si="4"/>
        <v>27.085668485096662</v>
      </c>
    </row>
    <row r="67" spans="10:18" x14ac:dyDescent="0.2">
      <c r="L67" s="1">
        <f t="shared" si="7"/>
        <v>4.0526506222962966E-3</v>
      </c>
      <c r="M67" s="1">
        <f t="shared" ref="M67:M130" si="8">L67*100</f>
        <v>0.40526506222962966</v>
      </c>
      <c r="N67" s="1">
        <f t="shared" ref="N67:N130" si="9">1/(1+0.385*L67/$J$3)</f>
        <v>4.8772443635369991E-2</v>
      </c>
      <c r="O67" s="1"/>
      <c r="P67" s="1">
        <f t="shared" ref="P67:P130" si="10">4*$J$3*$J$2/0.385*(2*L67-2*$J$3/0.385*LN(1+2*0.385*L67/2/$J$3))-4*$J$2*L67*L67/(1+0.385*L67/$J$3)</f>
        <v>0.1867011894498363</v>
      </c>
      <c r="Q67" s="1">
        <f t="shared" ref="Q67:Q130" si="11">0.5*$J$2*L67*L67/(1+0.385*L67/$J$3)</f>
        <v>3.0038906090232496E-2</v>
      </c>
      <c r="R67" s="1">
        <f t="shared" si="4"/>
        <v>27.085668485096662</v>
      </c>
    </row>
    <row r="68" spans="10:18" x14ac:dyDescent="0.2">
      <c r="L68" s="1">
        <f t="shared" si="7"/>
        <v>4.4579156845259271E-3</v>
      </c>
      <c r="M68" s="1">
        <f t="shared" si="8"/>
        <v>0.44579156845259271</v>
      </c>
      <c r="N68" s="1">
        <f t="shared" si="9"/>
        <v>4.4536051674886841E-2</v>
      </c>
      <c r="O68" s="1"/>
      <c r="P68" s="1">
        <f t="shared" si="10"/>
        <v>0.20966530367633973</v>
      </c>
      <c r="Q68" s="1">
        <f t="shared" si="11"/>
        <v>3.3189956269383834E-2</v>
      </c>
      <c r="R68" s="1">
        <f t="shared" ref="R68:R131" si="12">MIN(100*P68/4/PI()/Q68,$J$8)</f>
        <v>27.085668485096662</v>
      </c>
    </row>
    <row r="69" spans="10:18" x14ac:dyDescent="0.2">
      <c r="L69" s="1">
        <f t="shared" ref="L69:L100" si="13">L68*1.1</f>
        <v>4.9037072529785203E-3</v>
      </c>
      <c r="M69" s="1">
        <f t="shared" si="8"/>
        <v>0.49037072529785203</v>
      </c>
      <c r="N69" s="1">
        <f t="shared" si="9"/>
        <v>4.0651908385582858E-2</v>
      </c>
      <c r="O69" s="1"/>
      <c r="P69" s="1">
        <f t="shared" si="10"/>
        <v>0.2351411629863584</v>
      </c>
      <c r="Q69" s="1">
        <f t="shared" si="11"/>
        <v>3.6657367753096519E-2</v>
      </c>
      <c r="R69" s="1">
        <f t="shared" si="12"/>
        <v>27.085668485096662</v>
      </c>
    </row>
    <row r="70" spans="10:18" x14ac:dyDescent="0.2">
      <c r="L70" s="1">
        <f t="shared" si="13"/>
        <v>5.3940779782763728E-3</v>
      </c>
      <c r="M70" s="1">
        <f t="shared" si="8"/>
        <v>0.53940779782763726</v>
      </c>
      <c r="N70" s="1">
        <f t="shared" si="9"/>
        <v>3.7093363625057045E-2</v>
      </c>
      <c r="O70" s="1"/>
      <c r="P70" s="1">
        <f t="shared" si="10"/>
        <v>0.26338258188603159</v>
      </c>
      <c r="Q70" s="1">
        <f t="shared" si="11"/>
        <v>4.0472676486282513E-2</v>
      </c>
      <c r="R70" s="1">
        <f t="shared" si="12"/>
        <v>27.085668485096662</v>
      </c>
    </row>
    <row r="71" spans="10:18" x14ac:dyDescent="0.2">
      <c r="L71" s="1">
        <f t="shared" si="13"/>
        <v>5.9334857761040105E-3</v>
      </c>
      <c r="M71" s="1">
        <f t="shared" si="8"/>
        <v>0.59334857761040105</v>
      </c>
      <c r="N71" s="1">
        <f t="shared" si="9"/>
        <v>3.383533660861545E-2</v>
      </c>
      <c r="O71" s="1"/>
      <c r="P71" s="1">
        <f t="shared" si="10"/>
        <v>0.29466855396448133</v>
      </c>
      <c r="Q71" s="1">
        <f t="shared" si="11"/>
        <v>4.4670578864470914E-2</v>
      </c>
      <c r="R71" s="1">
        <f t="shared" si="12"/>
        <v>27.085668485096662</v>
      </c>
    </row>
    <row r="72" spans="10:18" x14ac:dyDescent="0.2">
      <c r="L72" s="1">
        <f t="shared" si="13"/>
        <v>6.5268343537144124E-3</v>
      </c>
      <c r="M72" s="1">
        <f t="shared" si="8"/>
        <v>0.65268343537144125</v>
      </c>
      <c r="N72" s="1">
        <f t="shared" si="9"/>
        <v>3.0854302891847662E-2</v>
      </c>
      <c r="O72" s="1"/>
      <c r="P72" s="1">
        <f t="shared" si="10"/>
        <v>0.32930578225295493</v>
      </c>
      <c r="Q72" s="1">
        <f t="shared" si="11"/>
        <v>4.9289247503688238E-2</v>
      </c>
      <c r="R72" s="1">
        <f t="shared" si="12"/>
        <v>27.085668485096662</v>
      </c>
    </row>
    <row r="73" spans="10:18" x14ac:dyDescent="0.2">
      <c r="L73" s="1">
        <f t="shared" si="13"/>
        <v>7.1795177890858538E-3</v>
      </c>
      <c r="M73" s="1">
        <f t="shared" si="8"/>
        <v>0.71795177890858541</v>
      </c>
      <c r="N73" s="1">
        <f t="shared" si="9"/>
        <v>2.8128264263990892E-2</v>
      </c>
      <c r="O73" s="1"/>
      <c r="P73" s="1">
        <f t="shared" si="10"/>
        <v>0.36763146238402106</v>
      </c>
      <c r="Q73" s="1">
        <f t="shared" si="11"/>
        <v>5.4370678561764342E-2</v>
      </c>
      <c r="R73" s="1">
        <f t="shared" si="12"/>
        <v>27.085668485096662</v>
      </c>
    </row>
    <row r="74" spans="10:18" x14ac:dyDescent="0.2">
      <c r="L74" s="1">
        <f t="shared" si="13"/>
        <v>7.8974695679944404E-3</v>
      </c>
      <c r="M74" s="1">
        <f t="shared" si="8"/>
        <v>0.78974695679944407</v>
      </c>
      <c r="N74" s="1">
        <f t="shared" si="9"/>
        <v>2.5636705332942898E-2</v>
      </c>
      <c r="O74" s="1"/>
      <c r="P74" s="1">
        <f t="shared" si="10"/>
        <v>0.41001634372770451</v>
      </c>
      <c r="Q74" s="1">
        <f t="shared" si="11"/>
        <v>5.9961073775095193E-2</v>
      </c>
      <c r="R74" s="1">
        <f t="shared" si="12"/>
        <v>27.085668485096662</v>
      </c>
    </row>
    <row r="75" spans="10:18" x14ac:dyDescent="0.2">
      <c r="L75" s="1">
        <f t="shared" si="13"/>
        <v>8.6872165247938848E-3</v>
      </c>
      <c r="M75" s="1">
        <f t="shared" si="8"/>
        <v>0.86872165247938848</v>
      </c>
      <c r="N75" s="1">
        <f t="shared" si="9"/>
        <v>2.3360540055568365E-2</v>
      </c>
      <c r="O75" s="1"/>
      <c r="P75" s="1">
        <f t="shared" si="10"/>
        <v>0.45686809622327917</v>
      </c>
      <c r="Q75" s="1">
        <f t="shared" si="11"/>
        <v>6.6111260689831489E-2</v>
      </c>
      <c r="R75" s="1">
        <f t="shared" si="12"/>
        <v>27.085668485096662</v>
      </c>
    </row>
    <row r="76" spans="10:18" x14ac:dyDescent="0.2">
      <c r="L76" s="1">
        <f t="shared" si="13"/>
        <v>9.5559381772732741E-3</v>
      </c>
      <c r="M76" s="1">
        <f t="shared" si="8"/>
        <v>0.95559381772732743</v>
      </c>
      <c r="N76" s="1">
        <f t="shared" si="9"/>
        <v>2.128205097818401E-2</v>
      </c>
      <c r="O76" s="1"/>
      <c r="P76" s="1">
        <f t="shared" si="10"/>
        <v>0.50863501341815409</v>
      </c>
      <c r="Q76" s="1">
        <f t="shared" si="11"/>
        <v>7.2877154913040282E-2</v>
      </c>
      <c r="R76" s="1">
        <f t="shared" si="12"/>
        <v>27.085668485096662</v>
      </c>
    </row>
    <row r="77" spans="10:18" x14ac:dyDescent="0.2">
      <c r="L77" s="1">
        <f t="shared" si="13"/>
        <v>1.0511531995000602E-2</v>
      </c>
      <c r="M77" s="1">
        <f t="shared" si="8"/>
        <v>1.0511531995000603</v>
      </c>
      <c r="N77" s="1">
        <f t="shared" si="9"/>
        <v>1.9384823507630235E-2</v>
      </c>
      <c r="O77" s="1"/>
      <c r="P77" s="1">
        <f t="shared" si="10"/>
        <v>0.56581008529416721</v>
      </c>
      <c r="Q77" s="1">
        <f t="shared" si="11"/>
        <v>8.0320268590774346E-2</v>
      </c>
      <c r="R77" s="1">
        <f t="shared" si="12"/>
        <v>27.085668485096662</v>
      </c>
    </row>
    <row r="78" spans="10:18" x14ac:dyDescent="0.2">
      <c r="L78" s="1">
        <f t="shared" si="13"/>
        <v>1.1562685194500663E-2</v>
      </c>
      <c r="M78" s="1">
        <f t="shared" si="8"/>
        <v>1.1562685194500664</v>
      </c>
      <c r="N78" s="1">
        <f t="shared" si="9"/>
        <v>1.7653677135621552E-2</v>
      </c>
      <c r="O78" s="1"/>
      <c r="P78" s="1">
        <f t="shared" si="10"/>
        <v>0.62893547783452697</v>
      </c>
      <c r="Q78" s="1">
        <f t="shared" si="11"/>
        <v>8.8508269739658071E-2</v>
      </c>
      <c r="R78" s="1">
        <f t="shared" si="12"/>
        <v>27.085668485096662</v>
      </c>
    </row>
    <row r="79" spans="10:18" x14ac:dyDescent="0.2">
      <c r="L79" s="1">
        <f t="shared" si="13"/>
        <v>1.271895371395073E-2</v>
      </c>
      <c r="M79" s="1">
        <f t="shared" si="8"/>
        <v>1.2718953713950729</v>
      </c>
      <c r="N79" s="1">
        <f t="shared" si="9"/>
        <v>1.6074595188159371E-2</v>
      </c>
      <c r="O79" s="1"/>
      <c r="P79" s="1">
        <f t="shared" si="10"/>
        <v>0.69860745999228302</v>
      </c>
      <c r="Q79" s="1">
        <f t="shared" si="11"/>
        <v>9.7515597520379513E-2</v>
      </c>
      <c r="R79" s="1">
        <f t="shared" si="12"/>
        <v>27.085668485096662</v>
      </c>
    </row>
    <row r="80" spans="10:18" x14ac:dyDescent="0.2">
      <c r="L80" s="1">
        <f t="shared" si="13"/>
        <v>1.3990849085345805E-2</v>
      </c>
      <c r="M80" s="1">
        <f t="shared" si="8"/>
        <v>1.3990849085345805</v>
      </c>
      <c r="N80" s="1">
        <f t="shared" si="9"/>
        <v>1.4634654366022376E-2</v>
      </c>
      <c r="O80" s="1"/>
      <c r="P80" s="1">
        <f t="shared" si="10"/>
        <v>0.77548182279734856</v>
      </c>
      <c r="Q80" s="1">
        <f t="shared" si="11"/>
        <v>0.10742413904956824</v>
      </c>
      <c r="R80" s="1">
        <f t="shared" si="12"/>
        <v>27.085668485096662</v>
      </c>
    </row>
    <row r="81" spans="12:18" x14ac:dyDescent="0.2">
      <c r="L81" s="1">
        <f t="shared" si="13"/>
        <v>1.5389933993880386E-2</v>
      </c>
      <c r="M81" s="1">
        <f t="shared" si="8"/>
        <v>1.5389933993880385</v>
      </c>
      <c r="N81" s="1">
        <f t="shared" si="9"/>
        <v>1.3321955078934876E-2</v>
      </c>
      <c r="O81" s="1"/>
      <c r="P81" s="1">
        <f t="shared" si="10"/>
        <v>0.86027983982083078</v>
      </c>
      <c r="Q81" s="1">
        <f t="shared" si="11"/>
        <v>0.11832397390555431</v>
      </c>
      <c r="R81" s="1">
        <f t="shared" si="12"/>
        <v>27.085668485096662</v>
      </c>
    </row>
    <row r="82" spans="12:18" x14ac:dyDescent="0.2">
      <c r="L82" s="1">
        <f t="shared" si="13"/>
        <v>1.6928927393268425E-2</v>
      </c>
      <c r="M82" s="1">
        <f t="shared" si="8"/>
        <v>1.6928927393268425</v>
      </c>
      <c r="N82" s="1">
        <f t="shared" si="9"/>
        <v>1.2125553351491323E-2</v>
      </c>
      <c r="O82" s="1"/>
      <c r="P82" s="1">
        <f t="shared" si="10"/>
        <v>0.95379482314363551</v>
      </c>
      <c r="Q82" s="1">
        <f t="shared" si="11"/>
        <v>0.13031419309852851</v>
      </c>
      <c r="R82" s="1">
        <f t="shared" si="12"/>
        <v>27.085668485096662</v>
      </c>
    </row>
    <row r="83" spans="12:18" x14ac:dyDescent="0.2">
      <c r="L83" s="1">
        <f t="shared" si="13"/>
        <v>1.8621820132595269E-2</v>
      </c>
      <c r="M83" s="1">
        <f t="shared" si="8"/>
        <v>1.8621820132595268</v>
      </c>
      <c r="N83" s="1">
        <f t="shared" si="9"/>
        <v>1.1035394889490957E-2</v>
      </c>
      <c r="O83" s="1"/>
      <c r="P83" s="1">
        <f t="shared" si="10"/>
        <v>1.056899334395853</v>
      </c>
      <c r="Q83" s="1">
        <f t="shared" si="11"/>
        <v>0.14350379995224163</v>
      </c>
      <c r="R83" s="1">
        <f t="shared" si="12"/>
        <v>27.085668485096662</v>
      </c>
    </row>
    <row r="84" spans="12:18" x14ac:dyDescent="0.2">
      <c r="L84" s="1">
        <f t="shared" si="13"/>
        <v>2.0484002145854798E-2</v>
      </c>
      <c r="M84" s="1">
        <f t="shared" si="8"/>
        <v>2.0484002145854796</v>
      </c>
      <c r="N84" s="1">
        <f t="shared" si="9"/>
        <v>1.0042251737128039E-2</v>
      </c>
      <c r="O84" s="1"/>
      <c r="P84" s="1">
        <f t="shared" si="10"/>
        <v>1.1705531163936633</v>
      </c>
      <c r="Q84" s="1">
        <f t="shared" si="11"/>
        <v>0.15801270108874485</v>
      </c>
      <c r="R84" s="1">
        <f t="shared" si="12"/>
        <v>27.085668485096662</v>
      </c>
    </row>
    <row r="85" spans="12:18" x14ac:dyDescent="0.2">
      <c r="L85" s="1">
        <f t="shared" si="13"/>
        <v>2.2532402360440278E-2</v>
      </c>
      <c r="M85" s="1">
        <f t="shared" si="8"/>
        <v>2.2532402360440278</v>
      </c>
      <c r="N85" s="1">
        <f t="shared" si="9"/>
        <v>9.137661824692063E-3</v>
      </c>
      <c r="O85" s="1"/>
      <c r="P85" s="1">
        <f t="shared" si="10"/>
        <v>1.2958118174557647</v>
      </c>
      <c r="Q85" s="1">
        <f t="shared" si="11"/>
        <v>0.17397279652654038</v>
      </c>
      <c r="R85" s="1">
        <f t="shared" si="12"/>
        <v>27.085668485096662</v>
      </c>
    </row>
    <row r="86" spans="12:18" x14ac:dyDescent="0.2">
      <c r="L86" s="1">
        <f t="shared" si="13"/>
        <v>2.4785642596484306E-2</v>
      </c>
      <c r="M86" s="1">
        <f t="shared" si="8"/>
        <v>2.4785642596484307</v>
      </c>
      <c r="N86" s="1">
        <f t="shared" si="9"/>
        <v>8.3138715994591269E-3</v>
      </c>
      <c r="O86" s="1"/>
      <c r="P86" s="1">
        <f t="shared" si="10"/>
        <v>1.433836587691198</v>
      </c>
      <c r="Q86" s="1">
        <f t="shared" si="11"/>
        <v>0.19152917880332768</v>
      </c>
      <c r="R86" s="1">
        <f t="shared" si="12"/>
        <v>27.085668485096662</v>
      </c>
    </row>
    <row r="87" spans="12:18" x14ac:dyDescent="0.2">
      <c r="L87" s="1">
        <f t="shared" si="13"/>
        <v>2.726420685613274E-2</v>
      </c>
      <c r="M87" s="1">
        <f t="shared" si="8"/>
        <v>2.7264206856132742</v>
      </c>
      <c r="N87" s="1">
        <f t="shared" si="9"/>
        <v>7.5637818459695439E-3</v>
      </c>
      <c r="O87" s="1"/>
      <c r="P87" s="1">
        <f t="shared" si="10"/>
        <v>1.585904634480638</v>
      </c>
      <c r="Q87" s="1">
        <f t="shared" si="11"/>
        <v>0.21084145202547716</v>
      </c>
      <c r="R87" s="1">
        <f t="shared" si="12"/>
        <v>27.085668485096662</v>
      </c>
    </row>
    <row r="88" spans="12:18" x14ac:dyDescent="0.2">
      <c r="L88" s="1">
        <f t="shared" si="13"/>
        <v>2.9990627541746015E-2</v>
      </c>
      <c r="M88" s="1">
        <f t="shared" si="8"/>
        <v>2.9990627541746013</v>
      </c>
      <c r="N88" s="1">
        <f t="shared" si="9"/>
        <v>6.8808967328624956E-3</v>
      </c>
      <c r="O88" s="1"/>
      <c r="P88" s="1">
        <f t="shared" si="10"/>
        <v>1.7534208330958512</v>
      </c>
      <c r="Q88" s="1">
        <f t="shared" si="11"/>
        <v>0.23208518283644824</v>
      </c>
      <c r="R88" s="1">
        <f t="shared" si="12"/>
        <v>27.085668485096662</v>
      </c>
    </row>
    <row r="89" spans="12:18" x14ac:dyDescent="0.2">
      <c r="L89" s="1">
        <f t="shared" si="13"/>
        <v>3.2989690295920616E-2</v>
      </c>
      <c r="M89" s="1">
        <f t="shared" si="8"/>
        <v>3.2989690295920617</v>
      </c>
      <c r="N89" s="1">
        <f t="shared" si="9"/>
        <v>6.2592760691708542E-3</v>
      </c>
      <c r="O89" s="1"/>
      <c r="P89" s="1">
        <f t="shared" si="10"/>
        <v>1.9379304979964784</v>
      </c>
      <c r="Q89" s="1">
        <f t="shared" si="11"/>
        <v>0.25545349649549615</v>
      </c>
      <c r="R89" s="1">
        <f t="shared" si="12"/>
        <v>27.085668485096662</v>
      </c>
    </row>
    <row r="90" spans="12:18" x14ac:dyDescent="0.2">
      <c r="L90" s="1">
        <f t="shared" si="13"/>
        <v>3.628865932551268E-2</v>
      </c>
      <c r="M90" s="1">
        <f t="shared" si="8"/>
        <v>3.628865932551268</v>
      </c>
      <c r="N90" s="1">
        <f t="shared" si="9"/>
        <v>5.6934907110787669E-3</v>
      </c>
      <c r="O90" s="1"/>
      <c r="P90" s="1">
        <f t="shared" si="10"/>
        <v>2.1411334308968306</v>
      </c>
      <c r="Q90" s="1">
        <f t="shared" si="11"/>
        <v>0.2811588325770808</v>
      </c>
      <c r="R90" s="1">
        <f t="shared" si="12"/>
        <v>27.085668485096662</v>
      </c>
    </row>
    <row r="91" spans="12:18" x14ac:dyDescent="0.2">
      <c r="L91" s="1">
        <f t="shared" si="13"/>
        <v>3.9917525258063954E-2</v>
      </c>
      <c r="M91" s="1">
        <f t="shared" si="8"/>
        <v>3.9917525258063953</v>
      </c>
      <c r="N91" s="1">
        <f t="shared" si="9"/>
        <v>5.1785810285245575E-3</v>
      </c>
      <c r="O91" s="1"/>
      <c r="P91" s="1">
        <f t="shared" si="10"/>
        <v>2.36489937330404</v>
      </c>
      <c r="Q91" s="1">
        <f t="shared" si="11"/>
        <v>0.30943487625239136</v>
      </c>
      <c r="R91" s="1">
        <f t="shared" si="12"/>
        <v>27.085668485096662</v>
      </c>
    </row>
    <row r="92" spans="12:18" x14ac:dyDescent="0.2">
      <c r="L92" s="1">
        <f t="shared" si="13"/>
        <v>4.3909277783870354E-2</v>
      </c>
      <c r="M92" s="1">
        <f t="shared" si="8"/>
        <v>4.3909277783870353</v>
      </c>
      <c r="N92" s="1">
        <f t="shared" si="9"/>
        <v>4.7100183178864158E-3</v>
      </c>
      <c r="O92" s="1"/>
      <c r="P92" s="1">
        <f t="shared" si="10"/>
        <v>2.6112850039981641</v>
      </c>
      <c r="Q92" s="1">
        <f t="shared" si="11"/>
        <v>0.34053868271051813</v>
      </c>
      <c r="R92" s="1">
        <f t="shared" si="12"/>
        <v>27.085668485096662</v>
      </c>
    </row>
    <row r="93" spans="12:18" x14ac:dyDescent="0.2">
      <c r="L93" s="1">
        <f t="shared" si="13"/>
        <v>4.8300205562257392E-2</v>
      </c>
      <c r="M93" s="1">
        <f t="shared" si="8"/>
        <v>4.8300205562257394</v>
      </c>
      <c r="N93" s="1">
        <f t="shared" si="9"/>
        <v>4.2836690307697135E-3</v>
      </c>
      <c r="O93" s="1"/>
      <c r="P93" s="1">
        <f t="shared" si="10"/>
        <v>2.8825526359709803</v>
      </c>
      <c r="Q93" s="1">
        <f t="shared" si="11"/>
        <v>0.37475301403254968</v>
      </c>
      <c r="R93" s="1">
        <f t="shared" si="12"/>
        <v>27.085668485096662</v>
      </c>
    </row>
    <row r="94" spans="12:18" x14ac:dyDescent="0.2">
      <c r="L94" s="1">
        <f t="shared" si="13"/>
        <v>5.3130226118483136E-2</v>
      </c>
      <c r="M94" s="1">
        <f t="shared" si="8"/>
        <v>5.3130226118483135</v>
      </c>
      <c r="N94" s="1">
        <f t="shared" si="9"/>
        <v>3.8957616783045225E-3</v>
      </c>
      <c r="O94" s="1"/>
      <c r="P94" s="1">
        <f t="shared" si="10"/>
        <v>3.1811907827907255</v>
      </c>
      <c r="Q94" s="1">
        <f t="shared" si="11"/>
        <v>0.4123889097632033</v>
      </c>
      <c r="R94" s="1">
        <f t="shared" si="12"/>
        <v>27.085668485096662</v>
      </c>
    </row>
    <row r="95" spans="12:18" x14ac:dyDescent="0.2">
      <c r="L95" s="1">
        <f t="shared" si="13"/>
        <v>5.8443248730331451E-2</v>
      </c>
      <c r="M95" s="1">
        <f t="shared" si="8"/>
        <v>5.8443248730331447</v>
      </c>
      <c r="N95" s="1">
        <f t="shared" si="9"/>
        <v>3.5428562642464741E-3</v>
      </c>
      <c r="O95" s="1"/>
      <c r="P95" s="1">
        <f t="shared" si="10"/>
        <v>3.509936781355691</v>
      </c>
      <c r="Q95" s="1">
        <f t="shared" si="11"/>
        <v>0.45378851454907232</v>
      </c>
      <c r="R95" s="1">
        <f t="shared" si="12"/>
        <v>27.085668485096662</v>
      </c>
    </row>
    <row r="96" spans="12:18" x14ac:dyDescent="0.2">
      <c r="L96" s="1">
        <f t="shared" si="13"/>
        <v>6.4287573603364595E-2</v>
      </c>
      <c r="M96" s="1">
        <f t="shared" si="8"/>
        <v>6.4287573603364594</v>
      </c>
      <c r="N96" s="1">
        <f t="shared" si="9"/>
        <v>3.2218160976189496E-3</v>
      </c>
      <c r="O96" s="1"/>
      <c r="P96" s="1">
        <f t="shared" si="10"/>
        <v>3.8718016766946945</v>
      </c>
      <c r="Q96" s="1">
        <f t="shared" si="11"/>
        <v>0.49932818854949934</v>
      </c>
      <c r="R96" s="1">
        <f t="shared" si="12"/>
        <v>27.085668485096662</v>
      </c>
    </row>
    <row r="97" spans="12:18" x14ac:dyDescent="0.2">
      <c r="L97" s="1">
        <f t="shared" si="13"/>
        <v>7.0716330963701057E-2</v>
      </c>
      <c r="M97" s="1">
        <f t="shared" si="8"/>
        <v>7.071633096370106</v>
      </c>
      <c r="N97" s="1">
        <f t="shared" si="9"/>
        <v>2.9297818358609796E-3</v>
      </c>
      <c r="O97" s="1"/>
      <c r="P97" s="1">
        <f t="shared" si="10"/>
        <v>4.2700975950370408</v>
      </c>
      <c r="Q97" s="1">
        <f t="shared" si="11"/>
        <v>0.54942192889671337</v>
      </c>
      <c r="R97" s="1">
        <f t="shared" si="12"/>
        <v>27.085668485096662</v>
      </c>
    </row>
    <row r="98" spans="12:18" x14ac:dyDescent="0.2">
      <c r="L98" s="1">
        <f t="shared" si="13"/>
        <v>7.7787964060071171E-2</v>
      </c>
      <c r="M98" s="1">
        <f t="shared" si="8"/>
        <v>7.7787964060071175</v>
      </c>
      <c r="N98" s="1">
        <f t="shared" si="9"/>
        <v>2.6641476118082659E-3</v>
      </c>
      <c r="O98" s="1"/>
      <c r="P98" s="1">
        <f t="shared" si="10"/>
        <v>4.7084678539957405</v>
      </c>
      <c r="Q98" s="1">
        <f t="shared" si="11"/>
        <v>0.60452513330955671</v>
      </c>
      <c r="R98" s="1">
        <f t="shared" si="12"/>
        <v>27.085668485096662</v>
      </c>
    </row>
    <row r="99" spans="12:18" x14ac:dyDescent="0.2">
      <c r="L99" s="1">
        <f t="shared" si="13"/>
        <v>8.5566760466078293E-2</v>
      </c>
      <c r="M99" s="1">
        <f t="shared" si="8"/>
        <v>8.55667604660783</v>
      </c>
      <c r="N99" s="1">
        <f t="shared" si="9"/>
        <v>2.4225391018041129E-3</v>
      </c>
      <c r="O99" s="1"/>
      <c r="P99" s="1">
        <f t="shared" si="10"/>
        <v>5.1909200835909575</v>
      </c>
      <c r="Q99" s="1">
        <f t="shared" si="11"/>
        <v>0.66513874007559359</v>
      </c>
      <c r="R99" s="1">
        <f t="shared" si="12"/>
        <v>27.085668485096662</v>
      </c>
    </row>
    <row r="100" spans="12:18" x14ac:dyDescent="0.2">
      <c r="L100" s="1">
        <f t="shared" si="13"/>
        <v>9.4123436512686134E-2</v>
      </c>
      <c r="M100" s="1">
        <f t="shared" si="8"/>
        <v>9.4123436512686141</v>
      </c>
      <c r="N100" s="1">
        <f t="shared" si="9"/>
        <v>2.2027933973799525E-3</v>
      </c>
      <c r="O100" s="1"/>
      <c r="P100" s="1">
        <f t="shared" si="10"/>
        <v>5.7218626592123032</v>
      </c>
      <c r="Q100" s="1">
        <f t="shared" si="11"/>
        <v>0.73181378203790104</v>
      </c>
      <c r="R100" s="1">
        <f t="shared" si="12"/>
        <v>27.085668485096662</v>
      </c>
    </row>
    <row r="101" spans="12:18" x14ac:dyDescent="0.2">
      <c r="L101" s="1">
        <f t="shared" ref="L101:L132" si="14">L100*1.1</f>
        <v>0.10353578016395476</v>
      </c>
      <c r="M101" s="1">
        <f t="shared" si="8"/>
        <v>10.353578016395476</v>
      </c>
      <c r="N101" s="1">
        <f t="shared" si="9"/>
        <v>2.0029405489105459E-3</v>
      </c>
      <c r="O101" s="1"/>
      <c r="P101" s="1">
        <f t="shared" si="10"/>
        <v>6.3061447777273854</v>
      </c>
      <c r="Q101" s="1">
        <f t="shared" si="11"/>
        <v>0.80515639598650368</v>
      </c>
      <c r="R101" s="1">
        <f t="shared" si="12"/>
        <v>27.085668485096662</v>
      </c>
    </row>
    <row r="102" spans="12:18" x14ac:dyDescent="0.2">
      <c r="L102" s="1">
        <f t="shared" si="14"/>
        <v>0.11388935818035024</v>
      </c>
      <c r="M102" s="1">
        <f t="shared" si="8"/>
        <v>11.388935818035025</v>
      </c>
      <c r="N102" s="1">
        <f t="shared" si="9"/>
        <v>1.8211866561551092E-3</v>
      </c>
      <c r="O102" s="1"/>
      <c r="P102" s="1">
        <f t="shared" si="10"/>
        <v>6.9491005410636806</v>
      </c>
      <c r="Q102" s="1">
        <f t="shared" si="11"/>
        <v>0.88583333299444766</v>
      </c>
      <c r="R102" s="1">
        <f t="shared" si="12"/>
        <v>27.085668485096662</v>
      </c>
    </row>
    <row r="103" spans="12:18" x14ac:dyDescent="0.2">
      <c r="L103" s="1">
        <f t="shared" si="14"/>
        <v>0.12527829399838528</v>
      </c>
      <c r="M103" s="1">
        <f t="shared" si="8"/>
        <v>12.527829399838527</v>
      </c>
      <c r="N103" s="1">
        <f t="shared" si="9"/>
        <v>1.6558983874180189E-3</v>
      </c>
      <c r="O103" s="1"/>
      <c r="P103" s="1">
        <f t="shared" si="10"/>
        <v>7.6565974480227714</v>
      </c>
      <c r="Q103" s="1">
        <f t="shared" si="11"/>
        <v>0.97457801979253145</v>
      </c>
      <c r="R103" s="1">
        <f t="shared" si="12"/>
        <v>27.085668485096662</v>
      </c>
    </row>
    <row r="104" spans="12:18" x14ac:dyDescent="0.2">
      <c r="L104" s="1">
        <f t="shared" si="14"/>
        <v>0.13780612339822382</v>
      </c>
      <c r="M104" s="1">
        <f t="shared" si="8"/>
        <v>13.780612339822381</v>
      </c>
      <c r="N104" s="1">
        <f t="shared" si="9"/>
        <v>1.5055888160247961E-3</v>
      </c>
      <c r="O104" s="1"/>
      <c r="P104" s="1">
        <f t="shared" si="10"/>
        <v>8.4350897351607301</v>
      </c>
      <c r="Q104" s="1">
        <f t="shared" si="11"/>
        <v>1.0721972262861486</v>
      </c>
      <c r="R104" s="1">
        <f t="shared" si="12"/>
        <v>27.085668485096662</v>
      </c>
    </row>
    <row r="105" spans="12:18" x14ac:dyDescent="0.2">
      <c r="L105" s="1">
        <f t="shared" si="14"/>
        <v>0.15158673573804621</v>
      </c>
      <c r="M105" s="1">
        <f t="shared" si="8"/>
        <v>15.15867357380462</v>
      </c>
      <c r="N105" s="1">
        <f t="shared" si="9"/>
        <v>1.3689044697734415E-3</v>
      </c>
      <c r="O105" s="1"/>
      <c r="P105" s="1">
        <f t="shared" si="10"/>
        <v>9.291677051651174</v>
      </c>
      <c r="Q105" s="1">
        <f t="shared" si="11"/>
        <v>1.1795783998280731</v>
      </c>
      <c r="R105" s="1">
        <f t="shared" si="12"/>
        <v>27.085668485096662</v>
      </c>
    </row>
    <row r="106" spans="12:18" x14ac:dyDescent="0.2">
      <c r="L106" s="1">
        <f t="shared" si="14"/>
        <v>0.16674540931185083</v>
      </c>
      <c r="M106" s="1">
        <f t="shared" si="8"/>
        <v>16.674540931185085</v>
      </c>
      <c r="N106" s="1">
        <f t="shared" si="9"/>
        <v>1.2446134958829156E-3</v>
      </c>
      <c r="O106" s="1"/>
      <c r="P106" s="1">
        <f t="shared" si="10"/>
        <v>10.234169001538293</v>
      </c>
      <c r="Q106" s="1">
        <f t="shared" si="11"/>
        <v>1.2976977329224273</v>
      </c>
      <c r="R106" s="1">
        <f t="shared" si="12"/>
        <v>27.085668485096662</v>
      </c>
    </row>
    <row r="107" spans="12:18" x14ac:dyDescent="0.2">
      <c r="L107" s="1">
        <f t="shared" si="14"/>
        <v>0.18341995024303592</v>
      </c>
      <c r="M107" s="1">
        <f t="shared" si="8"/>
        <v>18.341995024303593</v>
      </c>
      <c r="N107" s="1">
        <f t="shared" si="9"/>
        <v>1.1315948506411032E-3</v>
      </c>
      <c r="O107" s="1"/>
      <c r="P107" s="1">
        <f t="shared" si="10"/>
        <v>11.271156140127191</v>
      </c>
      <c r="Q107" s="1">
        <f t="shared" si="11"/>
        <v>1.4276290377026191</v>
      </c>
      <c r="R107" s="1">
        <f t="shared" si="12"/>
        <v>27.085668485096662</v>
      </c>
    </row>
    <row r="108" spans="12:18" x14ac:dyDescent="0.2">
      <c r="L108" s="1">
        <f t="shared" si="14"/>
        <v>0.20176194526733954</v>
      </c>
      <c r="M108" s="1">
        <f t="shared" si="8"/>
        <v>20.176194526733955</v>
      </c>
      <c r="N108" s="1">
        <f t="shared" si="9"/>
        <v>1.0288284293967205E-3</v>
      </c>
      <c r="O108" s="1"/>
      <c r="P108" s="1">
        <f t="shared" si="10"/>
        <v>12.41208806993283</v>
      </c>
      <c r="Q108" s="1">
        <f t="shared" si="11"/>
        <v>1.570553507860349</v>
      </c>
      <c r="R108" s="1">
        <f t="shared" si="12"/>
        <v>27.085668485096662</v>
      </c>
    </row>
    <row r="109" spans="12:18" x14ac:dyDescent="0.2">
      <c r="L109" s="1">
        <f t="shared" si="14"/>
        <v>0.22193813979407351</v>
      </c>
      <c r="M109" s="1">
        <f t="shared" si="8"/>
        <v>22.193813979407352</v>
      </c>
      <c r="N109" s="1">
        <f t="shared" si="9"/>
        <v>9.3538605870335096E-4</v>
      </c>
      <c r="O109" s="1"/>
      <c r="P109" s="1">
        <f t="shared" si="10"/>
        <v>13.667359346150572</v>
      </c>
      <c r="Q109" s="1">
        <f t="shared" si="11"/>
        <v>1.7277704567705108</v>
      </c>
      <c r="R109" s="1">
        <f t="shared" si="12"/>
        <v>27.085668485096662</v>
      </c>
    </row>
    <row r="110" spans="12:18" x14ac:dyDescent="0.2">
      <c r="L110" s="1">
        <f t="shared" si="14"/>
        <v>0.24413195377348088</v>
      </c>
      <c r="M110" s="1">
        <f t="shared" si="8"/>
        <v>24.413195377348089</v>
      </c>
      <c r="N110" s="1">
        <f t="shared" si="9"/>
        <v>8.5042327828291028E-4</v>
      </c>
      <c r="O110" s="1"/>
      <c r="P110" s="1">
        <f t="shared" si="10"/>
        <v>15.048403972606748</v>
      </c>
      <c r="Q110" s="1">
        <f t="shared" si="11"/>
        <v>1.9007091294313188</v>
      </c>
      <c r="R110" s="1">
        <f t="shared" si="12"/>
        <v>27.085668485096662</v>
      </c>
    </row>
    <row r="111" spans="12:18" x14ac:dyDescent="0.2">
      <c r="L111" s="1">
        <f t="shared" si="14"/>
        <v>0.268545149150829</v>
      </c>
      <c r="M111" s="1">
        <f t="shared" si="8"/>
        <v>26.854514915082898</v>
      </c>
      <c r="N111" s="1">
        <f t="shared" si="9"/>
        <v>7.73171846015006E-4</v>
      </c>
      <c r="O111" s="1"/>
      <c r="P111" s="1">
        <f t="shared" si="10"/>
        <v>16.567799347243351</v>
      </c>
      <c r="Q111" s="1">
        <f t="shared" si="11"/>
        <v>2.0909416956009483</v>
      </c>
      <c r="R111" s="1">
        <f t="shared" si="12"/>
        <v>27.085668485096662</v>
      </c>
    </row>
    <row r="112" spans="12:18" x14ac:dyDescent="0.2">
      <c r="L112" s="1">
        <f t="shared" si="14"/>
        <v>0.29539966406591195</v>
      </c>
      <c r="M112" s="1">
        <f t="shared" si="8"/>
        <v>29.539966406591194</v>
      </c>
      <c r="N112" s="1">
        <f t="shared" si="9"/>
        <v>7.0293290437103235E-4</v>
      </c>
      <c r="O112" s="1"/>
      <c r="P112" s="1">
        <f t="shared" si="10"/>
        <v>18.239380602095324</v>
      </c>
      <c r="Q112" s="1">
        <f t="shared" si="11"/>
        <v>2.3001975422501291</v>
      </c>
      <c r="R112" s="1">
        <f t="shared" si="12"/>
        <v>27.085668485096662</v>
      </c>
    </row>
    <row r="113" spans="12:18" x14ac:dyDescent="0.2">
      <c r="L113" s="1">
        <f t="shared" si="14"/>
        <v>0.32493963047250318</v>
      </c>
      <c r="M113" s="1">
        <f t="shared" si="8"/>
        <v>32.493963047250318</v>
      </c>
      <c r="N113" s="1">
        <f t="shared" si="9"/>
        <v>6.3907075159725833E-4</v>
      </c>
      <c r="O113" s="1"/>
      <c r="P113" s="1">
        <f t="shared" si="10"/>
        <v>20.078366377215012</v>
      </c>
      <c r="Q113" s="1">
        <f t="shared" si="11"/>
        <v>2.5303789952620788</v>
      </c>
      <c r="R113" s="1">
        <f t="shared" si="12"/>
        <v>27.085668485096662</v>
      </c>
    </row>
    <row r="114" spans="12:18" x14ac:dyDescent="0.2">
      <c r="L114" s="1">
        <f t="shared" si="14"/>
        <v>0.35743359351975351</v>
      </c>
      <c r="M114" s="1">
        <f t="shared" si="8"/>
        <v>35.74335935197535</v>
      </c>
      <c r="N114" s="1">
        <f t="shared" si="9"/>
        <v>5.8100716551441188E-4</v>
      </c>
      <c r="O114" s="1"/>
      <c r="P114" s="1">
        <f t="shared" si="10"/>
        <v>22.101497171942626</v>
      </c>
      <c r="Q114" s="1">
        <f t="shared" si="11"/>
        <v>2.7835786133043348</v>
      </c>
      <c r="R114" s="1">
        <f t="shared" si="12"/>
        <v>27.085668485096662</v>
      </c>
    </row>
    <row r="115" spans="12:18" x14ac:dyDescent="0.2">
      <c r="L115" s="1">
        <f t="shared" si="14"/>
        <v>0.39317695287172888</v>
      </c>
      <c r="M115" s="1">
        <f t="shared" si="8"/>
        <v>39.317695287172889</v>
      </c>
      <c r="N115" s="1">
        <f t="shared" si="9"/>
        <v>5.2821623205089833E-4</v>
      </c>
      <c r="O115" s="1"/>
      <c r="P115" s="1">
        <f t="shared" si="10"/>
        <v>24.327187531261721</v>
      </c>
      <c r="Q115" s="1">
        <f t="shared" si="11"/>
        <v>3.0620982110895092</v>
      </c>
      <c r="R115" s="1">
        <f t="shared" si="12"/>
        <v>27.085668485096662</v>
      </c>
    </row>
    <row r="116" spans="12:18" x14ac:dyDescent="0.2">
      <c r="L116" s="1">
        <f t="shared" si="14"/>
        <v>0.43249464815890182</v>
      </c>
      <c r="M116" s="1">
        <f t="shared" si="8"/>
        <v>43.249464815890178</v>
      </c>
      <c r="N116" s="1">
        <f t="shared" si="9"/>
        <v>4.8021963457408316E-4</v>
      </c>
      <c r="O116" s="1"/>
      <c r="P116" s="1">
        <f t="shared" si="10"/>
        <v>26.775693450751731</v>
      </c>
      <c r="Q116" s="1">
        <f t="shared" si="11"/>
        <v>3.3684697849636969</v>
      </c>
      <c r="R116" s="1">
        <f t="shared" si="12"/>
        <v>27.085668485096662</v>
      </c>
    </row>
    <row r="117" spans="12:18" x14ac:dyDescent="0.2">
      <c r="L117" s="1">
        <f t="shared" si="14"/>
        <v>0.47574411297479202</v>
      </c>
      <c r="M117" s="1">
        <f t="shared" si="8"/>
        <v>47.574411297479202</v>
      </c>
      <c r="N117" s="1">
        <f t="shared" si="9"/>
        <v>4.3658236374218262E-4</v>
      </c>
      <c r="O117" s="1"/>
      <c r="P117" s="1">
        <f t="shared" si="10"/>
        <v>29.469296522000896</v>
      </c>
      <c r="Q117" s="1">
        <f t="shared" si="11"/>
        <v>3.7054785310551663</v>
      </c>
      <c r="R117" s="1">
        <f t="shared" si="12"/>
        <v>27.085668485096662</v>
      </c>
    </row>
    <row r="118" spans="12:18" x14ac:dyDescent="0.2">
      <c r="L118" s="1">
        <f t="shared" si="14"/>
        <v>0.52331852427227121</v>
      </c>
      <c r="M118" s="1">
        <f t="shared" si="8"/>
        <v>52.331852427227119</v>
      </c>
      <c r="N118" s="1">
        <f t="shared" si="9"/>
        <v>3.9690881098261051E-4</v>
      </c>
      <c r="O118" s="1"/>
      <c r="P118" s="1">
        <f t="shared" si="10"/>
        <v>32.432506492528383</v>
      </c>
      <c r="Q118" s="1">
        <f t="shared" si="11"/>
        <v>4.0761881652392509</v>
      </c>
      <c r="R118" s="1">
        <f t="shared" si="12"/>
        <v>27.085668485096662</v>
      </c>
    </row>
    <row r="119" spans="12:18" x14ac:dyDescent="0.2">
      <c r="L119" s="1">
        <f t="shared" si="14"/>
        <v>0.57565037669949837</v>
      </c>
      <c r="M119" s="1">
        <f t="shared" si="8"/>
        <v>57.565037669949838</v>
      </c>
      <c r="N119" s="1">
        <f t="shared" si="9"/>
        <v>3.6083921182623879E-4</v>
      </c>
      <c r="O119" s="1"/>
      <c r="P119" s="1">
        <f t="shared" si="10"/>
        <v>35.692284081670017</v>
      </c>
      <c r="Q119" s="1">
        <f t="shared" si="11"/>
        <v>4.4839687751009043</v>
      </c>
      <c r="R119" s="1">
        <f t="shared" si="12"/>
        <v>27.085668485096662</v>
      </c>
    </row>
    <row r="120" spans="12:18" x14ac:dyDescent="0.2">
      <c r="L120" s="1">
        <f t="shared" si="14"/>
        <v>0.63321541436944828</v>
      </c>
      <c r="M120" s="1">
        <f t="shared" si="8"/>
        <v>63.321541436944827</v>
      </c>
      <c r="N120" s="1">
        <f t="shared" si="9"/>
        <v>3.280464082063424E-4</v>
      </c>
      <c r="O120" s="1"/>
      <c r="P120" s="1">
        <f t="shared" si="10"/>
        <v>39.278286078025758</v>
      </c>
      <c r="Q120" s="1">
        <f t="shared" si="11"/>
        <v>4.9325274570946238</v>
      </c>
      <c r="R120" s="1">
        <f t="shared" si="12"/>
        <v>27.085668485096662</v>
      </c>
    </row>
    <row r="121" spans="12:18" x14ac:dyDescent="0.2">
      <c r="L121" s="1">
        <f t="shared" si="14"/>
        <v>0.69653695580639319</v>
      </c>
      <c r="M121" s="1">
        <f t="shared" si="8"/>
        <v>69.653695580639322</v>
      </c>
      <c r="N121" s="1">
        <f t="shared" si="9"/>
        <v>2.9823290148141491E-4</v>
      </c>
      <c r="O121" s="1"/>
      <c r="P121" s="1">
        <f t="shared" si="10"/>
        <v>43.223134946628072</v>
      </c>
      <c r="Q121" s="1">
        <f t="shared" si="11"/>
        <v>5.4259420174213568</v>
      </c>
      <c r="R121" s="1">
        <f t="shared" si="12"/>
        <v>27.085668485096662</v>
      </c>
    </row>
    <row r="122" spans="12:18" x14ac:dyDescent="0.2">
      <c r="L122" s="1">
        <f t="shared" si="14"/>
        <v>0.76619065138703257</v>
      </c>
      <c r="M122" s="1">
        <f t="shared" si="8"/>
        <v>76.619065138703263</v>
      </c>
      <c r="N122" s="1">
        <f t="shared" si="9"/>
        <v>2.7112817037773399E-4</v>
      </c>
      <c r="O122" s="1"/>
      <c r="P122" s="1">
        <f t="shared" si="10"/>
        <v>47.562715396805501</v>
      </c>
      <c r="Q122" s="1">
        <f t="shared" si="11"/>
        <v>5.9686980429939869</v>
      </c>
      <c r="R122" s="1">
        <f t="shared" si="12"/>
        <v>27.085668485096662</v>
      </c>
    </row>
    <row r="123" spans="12:18" x14ac:dyDescent="0.2">
      <c r="L123" s="1">
        <f t="shared" si="14"/>
        <v>0.84280971652573589</v>
      </c>
      <c r="M123" s="1">
        <f t="shared" si="8"/>
        <v>84.280971652573584</v>
      </c>
      <c r="N123" s="1">
        <f t="shared" si="9"/>
        <v>2.4648623028527091E-4</v>
      </c>
      <c r="O123" s="1"/>
      <c r="P123" s="1">
        <f t="shared" si="10"/>
        <v>52.336500606812187</v>
      </c>
      <c r="Q123" s="1">
        <f t="shared" si="11"/>
        <v>6.5657296795002216</v>
      </c>
      <c r="R123" s="1">
        <f t="shared" si="12"/>
        <v>27.085668485096662</v>
      </c>
    </row>
    <row r="124" spans="12:18" x14ac:dyDescent="0.2">
      <c r="L124" s="1">
        <f t="shared" si="14"/>
        <v>0.92709068817830953</v>
      </c>
      <c r="M124" s="1">
        <f t="shared" si="8"/>
        <v>92.709068817830953</v>
      </c>
      <c r="N124" s="1">
        <f t="shared" si="9"/>
        <v>2.2408341239348175E-4</v>
      </c>
      <c r="O124" s="1"/>
      <c r="P124" s="1">
        <f t="shared" si="10"/>
        <v>57.587911070902663</v>
      </c>
      <c r="Q124" s="1">
        <f t="shared" si="11"/>
        <v>7.2224644872725019</v>
      </c>
      <c r="R124" s="1">
        <f t="shared" si="12"/>
        <v>27.085668485096662</v>
      </c>
    </row>
    <row r="125" spans="12:18" x14ac:dyDescent="0.2">
      <c r="L125" s="1">
        <f t="shared" si="14"/>
        <v>1.0197997569961406</v>
      </c>
      <c r="M125" s="1">
        <f t="shared" si="8"/>
        <v>101.97997569961406</v>
      </c>
      <c r="N125" s="1">
        <f t="shared" si="9"/>
        <v>2.0371634303528412E-4</v>
      </c>
      <c r="O125" s="1"/>
      <c r="P125" s="1">
        <f t="shared" si="10"/>
        <v>63.364709331097352</v>
      </c>
      <c r="Q125" s="1">
        <f t="shared" si="11"/>
        <v>7.9448727827455885</v>
      </c>
      <c r="R125" s="1">
        <f t="shared" si="12"/>
        <v>27.085668485096662</v>
      </c>
    </row>
    <row r="126" spans="12:18" x14ac:dyDescent="0.2">
      <c r="L126" s="1">
        <f t="shared" si="14"/>
        <v>1.1217797326957548</v>
      </c>
      <c r="M126" s="1">
        <f t="shared" si="8"/>
        <v>112.17797326957549</v>
      </c>
      <c r="N126" s="1">
        <f t="shared" si="9"/>
        <v>1.8520010533100258E-4</v>
      </c>
      <c r="O126" s="1"/>
      <c r="P126" s="1">
        <f t="shared" si="10"/>
        <v>69.719434182109978</v>
      </c>
      <c r="Q126" s="1">
        <f t="shared" si="11"/>
        <v>8.739521914060532</v>
      </c>
      <c r="R126" s="1">
        <f t="shared" si="12"/>
        <v>27.085668485096662</v>
      </c>
    </row>
    <row r="127" spans="12:18" x14ac:dyDescent="0.2">
      <c r="L127" s="1">
        <f t="shared" si="14"/>
        <v>1.2339577059653304</v>
      </c>
      <c r="M127" s="1">
        <f t="shared" si="8"/>
        <v>123.39577059653304</v>
      </c>
      <c r="N127" s="1">
        <f t="shared" si="9"/>
        <v>1.6836656680144834E-4</v>
      </c>
      <c r="O127" s="1"/>
      <c r="P127" s="1">
        <f t="shared" si="10"/>
        <v>76.709878296753573</v>
      </c>
      <c r="Q127" s="1">
        <f t="shared" si="11"/>
        <v>9.6136359642296014</v>
      </c>
      <c r="R127" s="1">
        <f t="shared" si="12"/>
        <v>27.085668485096662</v>
      </c>
    </row>
    <row r="128" spans="12:18" x14ac:dyDescent="0.2">
      <c r="L128" s="1">
        <f t="shared" si="14"/>
        <v>1.3573534765618636</v>
      </c>
      <c r="M128" s="1">
        <f t="shared" si="8"/>
        <v>135.73534765618635</v>
      </c>
      <c r="N128" s="1">
        <f t="shared" si="9"/>
        <v>1.5306285806203636E-4</v>
      </c>
      <c r="O128" s="1"/>
      <c r="P128" s="1">
        <f t="shared" si="10"/>
        <v>84.39961361387499</v>
      </c>
      <c r="Q128" s="1">
        <f t="shared" si="11"/>
        <v>10.575161424618239</v>
      </c>
      <c r="R128" s="1">
        <f t="shared" si="12"/>
        <v>27.085668485096662</v>
      </c>
    </row>
    <row r="129" spans="12:18" x14ac:dyDescent="0.2">
      <c r="L129" s="1">
        <f t="shared" si="14"/>
        <v>1.49308882421805</v>
      </c>
      <c r="M129" s="1">
        <f t="shared" si="8"/>
        <v>149.30888242180501</v>
      </c>
      <c r="N129" s="1">
        <f t="shared" si="9"/>
        <v>1.3914998902867122E-4</v>
      </c>
      <c r="O129" s="1"/>
      <c r="P129" s="1">
        <f t="shared" si="10"/>
        <v>92.858569265071836</v>
      </c>
      <c r="Q129" s="1">
        <f t="shared" si="11"/>
        <v>11.632839435775645</v>
      </c>
      <c r="R129" s="1">
        <f t="shared" si="12"/>
        <v>27.085668485096662</v>
      </c>
    </row>
    <row r="130" spans="12:18" x14ac:dyDescent="0.2">
      <c r="L130" s="1">
        <f t="shared" si="14"/>
        <v>1.6423977066398552</v>
      </c>
      <c r="M130" s="1">
        <f t="shared" si="8"/>
        <v>164.23977066398552</v>
      </c>
      <c r="N130" s="1">
        <f t="shared" si="9"/>
        <v>1.265015902710555E-4</v>
      </c>
      <c r="O130" s="1"/>
      <c r="P130" s="1">
        <f t="shared" si="10"/>
        <v>102.16366729407002</v>
      </c>
      <c r="Q130" s="1">
        <f t="shared" si="11"/>
        <v>12.796285252348891</v>
      </c>
      <c r="R130" s="1">
        <f t="shared" si="12"/>
        <v>27.085668485096662</v>
      </c>
    </row>
    <row r="131" spans="12:18" x14ac:dyDescent="0.2">
      <c r="L131" s="1">
        <f t="shared" si="14"/>
        <v>1.8066374773038409</v>
      </c>
      <c r="M131" s="1">
        <f t="shared" ref="M131:M194" si="15">L131*100</f>
        <v>180.6637477303841</v>
      </c>
      <c r="N131" s="1">
        <f t="shared" ref="N131:N194" si="16">1/(1+0.385*L131/$J$3)</f>
        <v>1.1500276824942036E-4</v>
      </c>
      <c r="O131" s="1"/>
      <c r="P131" s="1">
        <f t="shared" ref="P131:P194" si="17">4*$J$3*$J$2/0.385*(2*L131-2*$J$3/0.385*LN(1+2*0.385*L131/2/$J$3))-4*$J$2*L131*L131/(1+0.385*L131/$J$3)</f>
        <v>112.39952194803074</v>
      </c>
      <c r="Q131" s="1">
        <f t="shared" ref="Q131:Q194" si="18">0.5*$J$2*L131*L131/(1+0.385*L131/$J$3)</f>
        <v>14.076075654488788</v>
      </c>
      <c r="R131" s="1">
        <f t="shared" si="12"/>
        <v>27.085668485096662</v>
      </c>
    </row>
    <row r="132" spans="12:18" x14ac:dyDescent="0.2">
      <c r="L132" s="1">
        <f t="shared" si="14"/>
        <v>1.9873012250342252</v>
      </c>
      <c r="M132" s="1">
        <f t="shared" si="15"/>
        <v>198.73012250342254</v>
      </c>
      <c r="N132" s="1">
        <f t="shared" si="16"/>
        <v>1.0454906417509104E-4</v>
      </c>
      <c r="O132" s="1"/>
      <c r="P132" s="1">
        <f t="shared" si="17"/>
        <v>123.65920889797879</v>
      </c>
      <c r="Q132" s="1">
        <f t="shared" si="18"/>
        <v>15.48384510039673</v>
      </c>
      <c r="R132" s="1">
        <f t="shared" ref="R132:R195" si="19">MIN(100*P132/4/PI()/Q132,$J$8)</f>
        <v>27.085668485096662</v>
      </c>
    </row>
    <row r="133" spans="12:18" x14ac:dyDescent="0.2">
      <c r="L133" s="1">
        <f t="shared" ref="L133:L164" si="20">L132*1.1</f>
        <v>2.1860313475376478</v>
      </c>
      <c r="M133" s="1">
        <f t="shared" si="15"/>
        <v>218.60313475376478</v>
      </c>
      <c r="N133" s="1">
        <f t="shared" si="16"/>
        <v>9.5045507151794283E-5</v>
      </c>
      <c r="O133" s="1"/>
      <c r="P133" s="1">
        <f t="shared" si="17"/>
        <v>136.04511138126634</v>
      </c>
      <c r="Q133" s="1">
        <f t="shared" si="18"/>
        <v>17.032391494126536</v>
      </c>
      <c r="R133" s="1">
        <f t="shared" si="19"/>
        <v>27.085668485096662</v>
      </c>
    </row>
    <row r="134" spans="12:18" x14ac:dyDescent="0.2">
      <c r="L134" s="1">
        <f t="shared" si="20"/>
        <v>2.4046344822914127</v>
      </c>
      <c r="M134" s="1">
        <f t="shared" si="15"/>
        <v>240.46344822914128</v>
      </c>
      <c r="N134" s="1">
        <f t="shared" si="16"/>
        <v>8.640575309059692E-5</v>
      </c>
      <c r="O134" s="1"/>
      <c r="P134" s="1">
        <f t="shared" si="17"/>
        <v>149.66985095827656</v>
      </c>
      <c r="Q134" s="1">
        <f t="shared" si="18"/>
        <v>18.735792530166723</v>
      </c>
      <c r="R134" s="1">
        <f t="shared" si="19"/>
        <v>27.085668485096662</v>
      </c>
    </row>
    <row r="135" spans="12:18" x14ac:dyDescent="0.2">
      <c r="L135" s="1">
        <f t="shared" si="20"/>
        <v>2.6450979305205542</v>
      </c>
      <c r="M135" s="1">
        <f t="shared" si="15"/>
        <v>264.50979305205544</v>
      </c>
      <c r="N135" s="1">
        <f t="shared" si="16"/>
        <v>7.8551301653667703E-5</v>
      </c>
      <c r="O135" s="1"/>
      <c r="P135" s="1">
        <f t="shared" si="17"/>
        <v>164.65731134478992</v>
      </c>
      <c r="Q135" s="1">
        <f t="shared" si="18"/>
        <v>20.60953367248138</v>
      </c>
      <c r="R135" s="1">
        <f t="shared" si="19"/>
        <v>27.085668485096662</v>
      </c>
    </row>
    <row r="136" spans="12:18" x14ac:dyDescent="0.2">
      <c r="L136" s="1">
        <f t="shared" si="20"/>
        <v>2.9096077235726097</v>
      </c>
      <c r="M136" s="1">
        <f t="shared" si="15"/>
        <v>290.96077235726096</v>
      </c>
      <c r="N136" s="1">
        <f t="shared" si="16"/>
        <v>7.1410784176975114E-5</v>
      </c>
      <c r="O136" s="1"/>
      <c r="P136" s="1">
        <f t="shared" si="17"/>
        <v>181.14376462758281</v>
      </c>
      <c r="Q136" s="1">
        <f t="shared" si="18"/>
        <v>22.67064893145524</v>
      </c>
      <c r="R136" s="1">
        <f t="shared" si="19"/>
        <v>27.085668485096662</v>
      </c>
    </row>
    <row r="137" spans="12:18" x14ac:dyDescent="0.2">
      <c r="L137" s="1">
        <f t="shared" si="20"/>
        <v>3.200568495929871</v>
      </c>
      <c r="M137" s="1">
        <f t="shared" si="15"/>
        <v>320.05684959298708</v>
      </c>
      <c r="N137" s="1">
        <f t="shared" si="16"/>
        <v>6.4919316155365999E-5</v>
      </c>
      <c r="O137" s="1"/>
      <c r="P137" s="1">
        <f t="shared" si="17"/>
        <v>199.27911010157982</v>
      </c>
      <c r="Q137" s="1">
        <f t="shared" si="18"/>
        <v>24.937875718533562</v>
      </c>
      <c r="R137" s="1">
        <f t="shared" si="19"/>
        <v>27.085668485096662</v>
      </c>
    </row>
    <row r="138" spans="12:18" x14ac:dyDescent="0.2">
      <c r="L138" s="1">
        <f t="shared" si="20"/>
        <v>3.5206253455228582</v>
      </c>
      <c r="M138" s="1">
        <f t="shared" si="15"/>
        <v>352.0625345522858</v>
      </c>
      <c r="N138" s="1">
        <f t="shared" si="16"/>
        <v>5.9017908450537961E-5</v>
      </c>
      <c r="O138" s="1"/>
      <c r="P138" s="1">
        <f t="shared" si="17"/>
        <v>219.22823699071637</v>
      </c>
      <c r="Q138" s="1">
        <f t="shared" si="18"/>
        <v>27.431825186326193</v>
      </c>
      <c r="R138" s="1">
        <f t="shared" si="19"/>
        <v>27.085668485096662</v>
      </c>
    </row>
    <row r="139" spans="12:18" x14ac:dyDescent="0.2">
      <c r="L139" s="1">
        <f t="shared" si="20"/>
        <v>3.8726878800751443</v>
      </c>
      <c r="M139" s="1">
        <f t="shared" si="15"/>
        <v>387.26878800751444</v>
      </c>
      <c r="N139" s="1">
        <f t="shared" si="16"/>
        <v>5.3652931908109356E-5</v>
      </c>
      <c r="O139" s="1"/>
      <c r="P139" s="1">
        <f t="shared" si="17"/>
        <v>241.17252344088411</v>
      </c>
      <c r="Q139" s="1">
        <f t="shared" si="18"/>
        <v>30.175169602722178</v>
      </c>
      <c r="R139" s="1">
        <f t="shared" si="19"/>
        <v>27.085668485096662</v>
      </c>
    </row>
    <row r="140" spans="12:18" x14ac:dyDescent="0.2">
      <c r="L140" s="1">
        <f t="shared" si="20"/>
        <v>4.2599566680826593</v>
      </c>
      <c r="M140" s="1">
        <f t="shared" si="15"/>
        <v>425.99566680826592</v>
      </c>
      <c r="N140" s="1">
        <f t="shared" si="16"/>
        <v>4.8775630548788916E-5</v>
      </c>
      <c r="O140" s="1"/>
      <c r="P140" s="1">
        <f t="shared" si="17"/>
        <v>265.31148541216561</v>
      </c>
      <c r="Q140" s="1">
        <f t="shared" si="18"/>
        <v>33.192848462416073</v>
      </c>
      <c r="R140" s="1">
        <f t="shared" si="19"/>
        <v>27.085668485096662</v>
      </c>
    </row>
    <row r="141" spans="12:18" x14ac:dyDescent="0.2">
      <c r="L141" s="1">
        <f t="shared" si="20"/>
        <v>4.685952334890926</v>
      </c>
      <c r="M141" s="1">
        <f t="shared" si="15"/>
        <v>468.59523348909261</v>
      </c>
      <c r="N141" s="1">
        <f t="shared" si="16"/>
        <v>4.4341678934658068E-5</v>
      </c>
      <c r="O141" s="1"/>
      <c r="P141" s="1">
        <f t="shared" si="17"/>
        <v>291.86459046029034</v>
      </c>
      <c r="Q141" s="1">
        <f t="shared" si="18"/>
        <v>36.512295209586931</v>
      </c>
      <c r="R141" s="1">
        <f t="shared" si="19"/>
        <v>27.085668485096662</v>
      </c>
    </row>
    <row r="142" spans="12:18" x14ac:dyDescent="0.2">
      <c r="L142" s="1">
        <f t="shared" si="20"/>
        <v>5.1545475683800186</v>
      </c>
      <c r="M142" s="1">
        <f t="shared" si="15"/>
        <v>515.45475683800191</v>
      </c>
      <c r="N142" s="1">
        <f t="shared" si="16"/>
        <v>4.0310779708566557E-5</v>
      </c>
      <c r="O142" s="1"/>
      <c r="P142" s="1">
        <f t="shared" si="17"/>
        <v>321.07325289623174</v>
      </c>
      <c r="Q142" s="1">
        <f t="shared" si="18"/>
        <v>40.163686632845391</v>
      </c>
      <c r="R142" s="1">
        <f t="shared" si="19"/>
        <v>27.085668485096662</v>
      </c>
    </row>
    <row r="143" spans="12:18" x14ac:dyDescent="0.2">
      <c r="L143" s="1">
        <f t="shared" si="20"/>
        <v>5.6700023252180207</v>
      </c>
      <c r="M143" s="1">
        <f t="shared" si="15"/>
        <v>567.0002325218021</v>
      </c>
      <c r="N143" s="1">
        <f t="shared" si="16"/>
        <v>3.6646297666045263E-5</v>
      </c>
      <c r="O143" s="1"/>
      <c r="P143" s="1">
        <f t="shared" si="17"/>
        <v>353.20302846176133</v>
      </c>
      <c r="Q143" s="1">
        <f t="shared" si="18"/>
        <v>44.180217199675674</v>
      </c>
      <c r="R143" s="1">
        <f t="shared" si="19"/>
        <v>27.085668485096662</v>
      </c>
    </row>
    <row r="144" spans="12:18" x14ac:dyDescent="0.2">
      <c r="L144" s="1">
        <f t="shared" si="20"/>
        <v>6.2370025577398236</v>
      </c>
      <c r="M144" s="1">
        <f t="shared" si="15"/>
        <v>623.70025577398235</v>
      </c>
      <c r="N144" s="1">
        <f t="shared" si="16"/>
        <v>3.3314927048107808E-5</v>
      </c>
      <c r="O144" s="1"/>
      <c r="P144" s="1">
        <f t="shared" si="17"/>
        <v>388.54602847255688</v>
      </c>
      <c r="Q144" s="1">
        <f t="shared" si="18"/>
        <v>48.598400824321665</v>
      </c>
      <c r="R144" s="1">
        <f t="shared" si="19"/>
        <v>27.085668485096662</v>
      </c>
    </row>
    <row r="145" spans="12:18" x14ac:dyDescent="0.2">
      <c r="L145" s="1">
        <f t="shared" si="20"/>
        <v>6.8607028135138064</v>
      </c>
      <c r="M145" s="1">
        <f t="shared" si="15"/>
        <v>686.07028135138069</v>
      </c>
      <c r="N145" s="1">
        <f t="shared" si="16"/>
        <v>3.0286389042719959E-5</v>
      </c>
      <c r="O145" s="1"/>
      <c r="P145" s="1">
        <f t="shared" si="17"/>
        <v>427.42357537561577</v>
      </c>
      <c r="Q145" s="1">
        <f t="shared" si="18"/>
        <v>53.458402812461998</v>
      </c>
      <c r="R145" s="1">
        <f t="shared" si="19"/>
        <v>27.085668485096662</v>
      </c>
    </row>
    <row r="146" spans="12:18" x14ac:dyDescent="0.2">
      <c r="L146" s="1">
        <f t="shared" si="20"/>
        <v>7.5467730948651877</v>
      </c>
      <c r="M146" s="1">
        <f t="shared" si="15"/>
        <v>754.67730948651877</v>
      </c>
      <c r="N146" s="1">
        <f t="shared" si="16"/>
        <v>2.7533156755190604E-5</v>
      </c>
      <c r="O146" s="1"/>
      <c r="P146" s="1">
        <f t="shared" si="17"/>
        <v>470.18912386241112</v>
      </c>
      <c r="Q146" s="1">
        <f t="shared" si="18"/>
        <v>58.804405000352496</v>
      </c>
      <c r="R146" s="1">
        <f t="shared" si="19"/>
        <v>27.085668485096662</v>
      </c>
    </row>
    <row r="147" spans="12:18" x14ac:dyDescent="0.2">
      <c r="L147" s="1">
        <f t="shared" si="20"/>
        <v>8.3014504043517068</v>
      </c>
      <c r="M147" s="1">
        <f t="shared" si="15"/>
        <v>830.1450404351707</v>
      </c>
      <c r="N147" s="1">
        <f t="shared" si="16"/>
        <v>2.5030205155678926E-5</v>
      </c>
      <c r="O147" s="1"/>
      <c r="P147" s="1">
        <f t="shared" si="17"/>
        <v>517.23147409335888</v>
      </c>
      <c r="Q147" s="1">
        <f t="shared" si="18"/>
        <v>64.685007407883091</v>
      </c>
      <c r="R147" s="1">
        <f t="shared" si="19"/>
        <v>27.085668485096662</v>
      </c>
    </row>
    <row r="148" spans="12:18" x14ac:dyDescent="0.2">
      <c r="L148" s="1">
        <f t="shared" si="20"/>
        <v>9.1315954447868783</v>
      </c>
      <c r="M148" s="1">
        <f t="shared" si="15"/>
        <v>913.15954447868785</v>
      </c>
      <c r="N148" s="1">
        <f t="shared" si="16"/>
        <v>2.2754783737608591E-5</v>
      </c>
      <c r="O148" s="1"/>
      <c r="P148" s="1">
        <f t="shared" si="17"/>
        <v>568.97830624473124</v>
      </c>
      <c r="Q148" s="1">
        <f t="shared" si="18"/>
        <v>71.153670056940413</v>
      </c>
      <c r="R148" s="1">
        <f t="shared" si="19"/>
        <v>27.085668485096662</v>
      </c>
    </row>
    <row r="149" spans="12:18" x14ac:dyDescent="0.2">
      <c r="L149" s="1">
        <f t="shared" si="20"/>
        <v>10.044754989265567</v>
      </c>
      <c r="M149" s="1">
        <f t="shared" si="15"/>
        <v>1004.4754989265566</v>
      </c>
      <c r="N149" s="1">
        <f t="shared" si="16"/>
        <v>2.0686209826028803E-5</v>
      </c>
      <c r="O149" s="1"/>
      <c r="P149" s="1">
        <f t="shared" si="17"/>
        <v>625.90006851025862</v>
      </c>
      <c r="Q149" s="1">
        <f t="shared" si="18"/>
        <v>78.269198971606826</v>
      </c>
      <c r="R149" s="1">
        <f t="shared" si="19"/>
        <v>27.085668485096662</v>
      </c>
    </row>
    <row r="150" spans="12:18" x14ac:dyDescent="0.2">
      <c r="L150" s="1">
        <f t="shared" si="20"/>
        <v>11.049230488192125</v>
      </c>
      <c r="M150" s="1">
        <f t="shared" si="15"/>
        <v>1104.9230488192125</v>
      </c>
      <c r="N150" s="1">
        <f t="shared" si="16"/>
        <v>1.8805680661685825E-5</v>
      </c>
      <c r="O150" s="1"/>
      <c r="P150" s="1">
        <f t="shared" si="17"/>
        <v>688.51425390289126</v>
      </c>
      <c r="Q150" s="1">
        <f t="shared" si="18"/>
        <v>86.096280778379267</v>
      </c>
      <c r="R150" s="1">
        <f t="shared" si="19"/>
        <v>27.085668485096662</v>
      </c>
    </row>
    <row r="151" spans="12:18" x14ac:dyDescent="0.2">
      <c r="L151" s="1">
        <f t="shared" si="20"/>
        <v>12.154153537011338</v>
      </c>
      <c r="M151" s="1">
        <f t="shared" si="15"/>
        <v>1215.4153537011337</v>
      </c>
      <c r="N151" s="1">
        <f t="shared" si="16"/>
        <v>1.7096102556427587E-5</v>
      </c>
      <c r="O151" s="1"/>
      <c r="P151" s="1">
        <f t="shared" si="17"/>
        <v>757.39010473673397</v>
      </c>
      <c r="Q151" s="1">
        <f t="shared" si="18"/>
        <v>94.706070766410249</v>
      </c>
      <c r="R151" s="1">
        <f t="shared" si="19"/>
        <v>27.085668485096662</v>
      </c>
    </row>
    <row r="152" spans="12:18" x14ac:dyDescent="0.2">
      <c r="L152" s="1">
        <f t="shared" si="20"/>
        <v>13.369568890712472</v>
      </c>
      <c r="M152" s="1">
        <f t="shared" si="15"/>
        <v>1336.9568890712471</v>
      </c>
      <c r="N152" s="1">
        <f t="shared" si="16"/>
        <v>1.5541935570072757E-5</v>
      </c>
      <c r="O152" s="1"/>
      <c r="P152" s="1">
        <f t="shared" si="17"/>
        <v>833.15378755717654</v>
      </c>
      <c r="Q152" s="1">
        <f t="shared" si="18"/>
        <v>104.1768397537728</v>
      </c>
      <c r="R152" s="1">
        <f t="shared" si="19"/>
        <v>27.085668485096662</v>
      </c>
    </row>
    <row r="153" spans="12:18" x14ac:dyDescent="0.2">
      <c r="L153" s="1">
        <f t="shared" si="20"/>
        <v>14.706525779783719</v>
      </c>
      <c r="M153" s="1">
        <f t="shared" si="15"/>
        <v>1470.6525779783719</v>
      </c>
      <c r="N153" s="1">
        <f t="shared" si="16"/>
        <v>1.4129052299413462E-5</v>
      </c>
      <c r="O153" s="1"/>
      <c r="P153" s="1">
        <f t="shared" si="17"/>
        <v>916.49408556403216</v>
      </c>
      <c r="Q153" s="1">
        <f t="shared" si="18"/>
        <v>114.59468564035198</v>
      </c>
      <c r="R153" s="1">
        <f t="shared" si="19"/>
        <v>27.085668485096662</v>
      </c>
    </row>
    <row r="154" spans="12:18" x14ac:dyDescent="0.2">
      <c r="L154" s="1">
        <f t="shared" si="20"/>
        <v>16.177178357762092</v>
      </c>
      <c r="M154" s="1">
        <f t="shared" si="15"/>
        <v>1617.7178357762091</v>
      </c>
      <c r="N154" s="1">
        <f t="shared" si="16"/>
        <v>1.2844609497844906E-5</v>
      </c>
      <c r="O154" s="1"/>
      <c r="P154" s="1">
        <f t="shared" si="17"/>
        <v>1008.1686602769898</v>
      </c>
      <c r="Q154" s="1">
        <f t="shared" si="18"/>
        <v>126.0543161160258</v>
      </c>
      <c r="R154" s="1">
        <f t="shared" si="19"/>
        <v>27.085668485096662</v>
      </c>
    </row>
    <row r="155" spans="12:18" x14ac:dyDescent="0.2">
      <c r="L155" s="1">
        <f t="shared" si="20"/>
        <v>17.794896193538303</v>
      </c>
      <c r="M155" s="1">
        <f t="shared" si="15"/>
        <v>1779.4896193538302</v>
      </c>
      <c r="N155" s="1">
        <f t="shared" si="16"/>
        <v>1.1676931360370226E-5</v>
      </c>
      <c r="O155" s="1"/>
      <c r="P155" s="1">
        <f t="shared" si="17"/>
        <v>1109.0109393676137</v>
      </c>
      <c r="Q155" s="1">
        <f t="shared" si="18"/>
        <v>138.65990963966405</v>
      </c>
      <c r="R155" s="1">
        <f t="shared" si="19"/>
        <v>27.085668485096662</v>
      </c>
    </row>
    <row r="156" spans="12:18" x14ac:dyDescent="0.2">
      <c r="L156" s="1">
        <f t="shared" si="20"/>
        <v>19.574385812892135</v>
      </c>
      <c r="M156" s="1">
        <f t="shared" si="15"/>
        <v>1957.4385812892135</v>
      </c>
      <c r="N156" s="1">
        <f t="shared" si="16"/>
        <v>1.0615403414458117E-5</v>
      </c>
      <c r="O156" s="1"/>
      <c r="P156" s="1">
        <f t="shared" si="17"/>
        <v>1219.9376932745349</v>
      </c>
      <c r="Q156" s="1">
        <f t="shared" si="18"/>
        <v>152.52606251602708</v>
      </c>
      <c r="R156" s="1">
        <f t="shared" si="19"/>
        <v>27.085668485096662</v>
      </c>
    </row>
    <row r="157" spans="12:18" x14ac:dyDescent="0.2">
      <c r="L157" s="1">
        <f t="shared" si="20"/>
        <v>21.531824394181349</v>
      </c>
      <c r="M157" s="1">
        <f t="shared" si="15"/>
        <v>2153.1824394181349</v>
      </c>
      <c r="N157" s="1">
        <f t="shared" si="16"/>
        <v>9.6503760533832801E-6</v>
      </c>
      <c r="O157" s="1"/>
      <c r="P157" s="1">
        <f t="shared" si="17"/>
        <v>1341.9573694801711</v>
      </c>
      <c r="Q157" s="1">
        <f t="shared" si="18"/>
        <v>167.77883068035453</v>
      </c>
      <c r="R157" s="1">
        <f t="shared" si="19"/>
        <v>27.085668485096662</v>
      </c>
    </row>
    <row r="158" spans="12:18" x14ac:dyDescent="0.2">
      <c r="L158" s="1">
        <f t="shared" si="20"/>
        <v>23.685006833599488</v>
      </c>
      <c r="M158" s="1">
        <f t="shared" si="15"/>
        <v>2368.5006833599487</v>
      </c>
      <c r="N158" s="1">
        <f t="shared" si="16"/>
        <v>8.7730768361203085E-6</v>
      </c>
      <c r="O158" s="1"/>
      <c r="P158" s="1">
        <f t="shared" si="17"/>
        <v>1476.1792602151111</v>
      </c>
      <c r="Q158" s="1">
        <f t="shared" si="18"/>
        <v>184.55687566141305</v>
      </c>
      <c r="R158" s="1">
        <f t="shared" si="19"/>
        <v>27.085668485096662</v>
      </c>
    </row>
    <row r="159" spans="12:18" x14ac:dyDescent="0.2">
      <c r="L159" s="1">
        <f t="shared" si="20"/>
        <v>26.053507516959439</v>
      </c>
      <c r="M159" s="1">
        <f t="shared" si="15"/>
        <v>2605.3507516959439</v>
      </c>
      <c r="N159" s="1">
        <f t="shared" si="16"/>
        <v>7.9755307573770192E-6</v>
      </c>
      <c r="O159" s="1"/>
      <c r="P159" s="1">
        <f t="shared" si="17"/>
        <v>1623.8235869329344</v>
      </c>
      <c r="Q159" s="1">
        <f t="shared" si="18"/>
        <v>203.01272514084857</v>
      </c>
      <c r="R159" s="1">
        <f t="shared" si="19"/>
        <v>27.085668485096662</v>
      </c>
    </row>
    <row r="160" spans="12:18" x14ac:dyDescent="0.2">
      <c r="L160" s="1">
        <f t="shared" si="20"/>
        <v>28.658858268655386</v>
      </c>
      <c r="M160" s="1">
        <f t="shared" si="15"/>
        <v>2865.8858268655385</v>
      </c>
      <c r="N160" s="1">
        <f t="shared" si="16"/>
        <v>7.2504877636598514E-6</v>
      </c>
      <c r="O160" s="1"/>
      <c r="P160" s="1">
        <f t="shared" si="17"/>
        <v>1786.2325932325223</v>
      </c>
      <c r="Q160" s="1">
        <f t="shared" si="18"/>
        <v>223.3141595684742</v>
      </c>
      <c r="R160" s="1">
        <f t="shared" si="19"/>
        <v>27.085668485096662</v>
      </c>
    </row>
    <row r="161" spans="12:18" x14ac:dyDescent="0.2">
      <c r="L161" s="1">
        <f t="shared" si="20"/>
        <v>31.524744095520926</v>
      </c>
      <c r="M161" s="1">
        <f t="shared" si="15"/>
        <v>3152.4744095520928</v>
      </c>
      <c r="N161" s="1">
        <f t="shared" si="16"/>
        <v>6.5913568570137048E-6</v>
      </c>
      <c r="O161" s="1"/>
      <c r="P161" s="1">
        <f t="shared" si="17"/>
        <v>1964.882747072588</v>
      </c>
      <c r="Q161" s="1">
        <f t="shared" si="18"/>
        <v>245.6457374390865</v>
      </c>
      <c r="R161" s="1">
        <f t="shared" si="19"/>
        <v>27.085668485096662</v>
      </c>
    </row>
    <row r="162" spans="12:18" x14ac:dyDescent="0.2">
      <c r="L162" s="1">
        <f t="shared" si="20"/>
        <v>34.677218505073022</v>
      </c>
      <c r="M162" s="1">
        <f t="shared" si="15"/>
        <v>3467.721850507302</v>
      </c>
      <c r="N162" s="1">
        <f t="shared" si="16"/>
        <v>5.9921461878646272E-6</v>
      </c>
      <c r="O162" s="1"/>
      <c r="P162" s="1">
        <f t="shared" si="17"/>
        <v>2161.3981632076693</v>
      </c>
      <c r="Q162" s="1">
        <f t="shared" si="18"/>
        <v>270.21047309696382</v>
      </c>
      <c r="R162" s="1">
        <f t="shared" si="19"/>
        <v>27.085668485096662</v>
      </c>
    </row>
    <row r="163" spans="12:18" x14ac:dyDescent="0.2">
      <c r="L163" s="1">
        <f t="shared" si="20"/>
        <v>38.144940355580324</v>
      </c>
      <c r="M163" s="1">
        <f t="shared" si="15"/>
        <v>3814.4940355580325</v>
      </c>
      <c r="N163" s="1">
        <f t="shared" si="16"/>
        <v>5.4474085927559011E-6</v>
      </c>
      <c r="O163" s="1"/>
      <c r="P163" s="1">
        <f t="shared" si="17"/>
        <v>2377.5653678677104</v>
      </c>
      <c r="Q163" s="1">
        <f t="shared" si="18"/>
        <v>297.23168232081406</v>
      </c>
      <c r="R163" s="1">
        <f t="shared" si="19"/>
        <v>27.085668485096662</v>
      </c>
    </row>
    <row r="164" spans="12:18" x14ac:dyDescent="0.2">
      <c r="L164" s="1">
        <f t="shared" si="20"/>
        <v>41.959434391138359</v>
      </c>
      <c r="M164" s="1">
        <f t="shared" si="15"/>
        <v>4195.9434391138357</v>
      </c>
      <c r="N164" s="1">
        <f t="shared" si="16"/>
        <v>4.9521920821975184E-6</v>
      </c>
      <c r="O164" s="1"/>
      <c r="P164" s="1">
        <f t="shared" si="17"/>
        <v>2615.3495399056137</v>
      </c>
      <c r="Q164" s="1">
        <f t="shared" si="18"/>
        <v>326.95501246721767</v>
      </c>
      <c r="R164" s="1">
        <f t="shared" si="19"/>
        <v>27.085668485096662</v>
      </c>
    </row>
    <row r="165" spans="12:18" x14ac:dyDescent="0.2">
      <c r="L165" s="1">
        <f t="shared" ref="L165:L196" si="21">L164*1.1</f>
        <v>46.155377830252199</v>
      </c>
      <c r="M165" s="1">
        <f t="shared" si="15"/>
        <v>4615.5377830252201</v>
      </c>
      <c r="N165" s="1">
        <f t="shared" si="16"/>
        <v>4.5019948287925752E-6</v>
      </c>
      <c r="O165" s="1"/>
      <c r="P165" s="1">
        <f t="shared" si="17"/>
        <v>2876.9123760595335</v>
      </c>
      <c r="Q165" s="1">
        <f t="shared" si="18"/>
        <v>359.65067562841472</v>
      </c>
      <c r="R165" s="1">
        <f t="shared" si="19"/>
        <v>27.085668485096662</v>
      </c>
    </row>
    <row r="166" spans="12:18" x14ac:dyDescent="0.2">
      <c r="L166" s="1">
        <f t="shared" si="21"/>
        <v>50.770915613277424</v>
      </c>
      <c r="M166" s="1">
        <f t="shared" si="15"/>
        <v>5077.0915613277421</v>
      </c>
      <c r="N166" s="1">
        <f t="shared" si="16"/>
        <v>4.0927242466681039E-6</v>
      </c>
      <c r="O166" s="1"/>
      <c r="P166" s="1">
        <f t="shared" si="17"/>
        <v>3164.6317427414024</v>
      </c>
      <c r="Q166" s="1">
        <f t="shared" si="18"/>
        <v>395.61590510587064</v>
      </c>
      <c r="R166" s="1">
        <f t="shared" si="19"/>
        <v>27.085668485096662</v>
      </c>
    </row>
    <row r="167" spans="12:18" x14ac:dyDescent="0.2">
      <c r="L167" s="1">
        <f t="shared" si="21"/>
        <v>55.848007174605172</v>
      </c>
      <c r="M167" s="1">
        <f t="shared" si="15"/>
        <v>5584.8007174605173</v>
      </c>
      <c r="N167" s="1">
        <f t="shared" si="16"/>
        <v>3.7206597903923247E-6</v>
      </c>
      <c r="O167" s="1"/>
      <c r="P167" s="1">
        <f t="shared" si="17"/>
        <v>3481.1232930043202</v>
      </c>
      <c r="Q167" s="1">
        <f t="shared" si="18"/>
        <v>435.1776575311988</v>
      </c>
      <c r="R167" s="1">
        <f t="shared" si="19"/>
        <v>27.085668485096662</v>
      </c>
    </row>
    <row r="168" spans="12:18" x14ac:dyDescent="0.2">
      <c r="L168" s="1">
        <f t="shared" si="21"/>
        <v>61.432807892065696</v>
      </c>
      <c r="M168" s="1">
        <f t="shared" si="15"/>
        <v>6143.2807892065694</v>
      </c>
      <c r="N168" s="1">
        <f t="shared" si="16"/>
        <v>3.3824191353412823E-6</v>
      </c>
      <c r="O168" s="1"/>
      <c r="P168" s="1">
        <f t="shared" si="17"/>
        <v>3829.2642452066693</v>
      </c>
      <c r="Q168" s="1">
        <f t="shared" si="18"/>
        <v>478.69558519917462</v>
      </c>
      <c r="R168" s="1">
        <f t="shared" si="19"/>
        <v>27.085668485096662</v>
      </c>
    </row>
    <row r="169" spans="12:18" x14ac:dyDescent="0.2">
      <c r="L169" s="1">
        <f t="shared" si="21"/>
        <v>67.576088681272267</v>
      </c>
      <c r="M169" s="1">
        <f t="shared" si="15"/>
        <v>6757.6088681272267</v>
      </c>
      <c r="N169" s="1">
        <f t="shared" si="16"/>
        <v>3.0749274321914739E-6</v>
      </c>
      <c r="O169" s="1"/>
      <c r="P169" s="1">
        <f t="shared" si="17"/>
        <v>4212.2195395426388</v>
      </c>
      <c r="Q169" s="1">
        <f t="shared" si="18"/>
        <v>526.56530563405272</v>
      </c>
      <c r="R169" s="1">
        <f t="shared" si="19"/>
        <v>27.085668485096662</v>
      </c>
    </row>
    <row r="170" spans="12:18" x14ac:dyDescent="0.2">
      <c r="L170" s="1">
        <f t="shared" si="21"/>
        <v>74.333697549399503</v>
      </c>
      <c r="M170" s="1">
        <f t="shared" si="15"/>
        <v>7433.3697549399503</v>
      </c>
      <c r="N170" s="1">
        <f t="shared" si="16"/>
        <v>2.7953893561394685E-6</v>
      </c>
      <c r="O170" s="1"/>
      <c r="P170" s="1">
        <f t="shared" si="17"/>
        <v>4633.470610225826</v>
      </c>
      <c r="Q170" s="1">
        <f t="shared" si="18"/>
        <v>579.22199811251357</v>
      </c>
      <c r="R170" s="1">
        <f t="shared" si="19"/>
        <v>27.085668485096662</v>
      </c>
    </row>
    <row r="171" spans="12:18" x14ac:dyDescent="0.2">
      <c r="L171" s="1">
        <f t="shared" si="21"/>
        <v>81.767067304339463</v>
      </c>
      <c r="M171" s="1">
        <f t="shared" si="15"/>
        <v>8176.7067304339462</v>
      </c>
      <c r="N171" s="1">
        <f t="shared" si="16"/>
        <v>2.5412636968378339E-6</v>
      </c>
      <c r="O171" s="1"/>
      <c r="P171" s="1">
        <f t="shared" si="17"/>
        <v>5096.8470348911587</v>
      </c>
      <c r="Q171" s="1">
        <f t="shared" si="18"/>
        <v>637.14435983890701</v>
      </c>
      <c r="R171" s="1">
        <f t="shared" si="19"/>
        <v>27.085668485096662</v>
      </c>
    </row>
    <row r="172" spans="12:18" x14ac:dyDescent="0.2">
      <c r="L172" s="1">
        <f t="shared" si="21"/>
        <v>89.943774034773412</v>
      </c>
      <c r="M172" s="1">
        <f t="shared" si="15"/>
        <v>8994.3774034773414</v>
      </c>
      <c r="N172" s="1">
        <f t="shared" si="16"/>
        <v>2.310240258118912E-6</v>
      </c>
      <c r="O172" s="1"/>
      <c r="P172" s="1">
        <f t="shared" si="17"/>
        <v>5606.5613489370344</v>
      </c>
      <c r="Q172" s="1">
        <f t="shared" si="18"/>
        <v>700.85895773801815</v>
      </c>
      <c r="R172" s="1">
        <f t="shared" si="19"/>
        <v>27.085668485096662</v>
      </c>
    </row>
    <row r="173" spans="12:18" x14ac:dyDescent="0.2">
      <c r="L173" s="1">
        <f t="shared" si="21"/>
        <v>98.938151438250756</v>
      </c>
      <c r="M173" s="1">
        <f t="shared" si="15"/>
        <v>9893.8151438250752</v>
      </c>
      <c r="N173" s="1">
        <f t="shared" si="16"/>
        <v>2.1002188575635708E-6</v>
      </c>
      <c r="O173" s="1"/>
      <c r="P173" s="1">
        <f t="shared" si="17"/>
        <v>6167.2473413016814</v>
      </c>
      <c r="Q173" s="1">
        <f t="shared" si="18"/>
        <v>770.94501542711214</v>
      </c>
      <c r="R173" s="1">
        <f t="shared" si="19"/>
        <v>27.085668485096662</v>
      </c>
    </row>
    <row r="174" spans="12:18" x14ac:dyDescent="0.2">
      <c r="L174" s="1">
        <f t="shared" si="21"/>
        <v>108.83196658207584</v>
      </c>
      <c r="M174" s="1">
        <f t="shared" si="15"/>
        <v>10883.196658207584</v>
      </c>
      <c r="N174" s="1">
        <f t="shared" si="16"/>
        <v>1.9092902350511874E-6</v>
      </c>
      <c r="O174" s="1"/>
      <c r="P174" s="1">
        <f t="shared" si="17"/>
        <v>6784.0021798171347</v>
      </c>
      <c r="Q174" s="1">
        <f t="shared" si="18"/>
        <v>848.03967888518014</v>
      </c>
      <c r="R174" s="1">
        <f t="shared" si="19"/>
        <v>27.085668485096662</v>
      </c>
    </row>
    <row r="175" spans="12:18" x14ac:dyDescent="0.2">
      <c r="L175" s="1">
        <f t="shared" si="21"/>
        <v>119.71516324028343</v>
      </c>
      <c r="M175" s="1">
        <f t="shared" si="15"/>
        <v>11971.516324028344</v>
      </c>
      <c r="N175" s="1">
        <f t="shared" si="16"/>
        <v>1.7357186967729667E-6</v>
      </c>
      <c r="O175" s="1"/>
      <c r="P175" s="1">
        <f t="shared" si="17"/>
        <v>7462.4327490986143</v>
      </c>
      <c r="Q175" s="1">
        <f t="shared" si="18"/>
        <v>932.84380868911421</v>
      </c>
      <c r="R175" s="1">
        <f t="shared" si="19"/>
        <v>27.085668485096662</v>
      </c>
    </row>
    <row r="176" spans="12:18" x14ac:dyDescent="0.2">
      <c r="L176" s="1">
        <f t="shared" si="21"/>
        <v>131.68667956431179</v>
      </c>
      <c r="M176" s="1">
        <f t="shared" si="15"/>
        <v>13168.667956431178</v>
      </c>
      <c r="N176" s="1">
        <f t="shared" si="16"/>
        <v>1.577926336960537E-6</v>
      </c>
      <c r="O176" s="1"/>
      <c r="P176" s="1">
        <f t="shared" si="17"/>
        <v>8208.706622222855</v>
      </c>
      <c r="Q176" s="1">
        <f t="shared" si="18"/>
        <v>1026.1283514734953</v>
      </c>
      <c r="R176" s="1">
        <f t="shared" si="19"/>
        <v>27.085668485096662</v>
      </c>
    </row>
    <row r="177" spans="12:18" x14ac:dyDescent="0.2">
      <c r="L177" s="1">
        <f t="shared" si="21"/>
        <v>144.85534752074298</v>
      </c>
      <c r="M177" s="1">
        <f t="shared" si="15"/>
        <v>14485.534752074298</v>
      </c>
      <c r="N177" s="1">
        <f t="shared" si="16"/>
        <v>1.4344786939188254E-6</v>
      </c>
      <c r="O177" s="1"/>
      <c r="P177" s="1">
        <f t="shared" si="17"/>
        <v>9029.6081295742479</v>
      </c>
      <c r="Q177" s="1">
        <f t="shared" si="18"/>
        <v>1128.7413485363631</v>
      </c>
      <c r="R177" s="1">
        <f t="shared" si="19"/>
        <v>27.085668485096662</v>
      </c>
    </row>
    <row r="178" spans="12:18" x14ac:dyDescent="0.2">
      <c r="L178" s="1">
        <f t="shared" si="21"/>
        <v>159.34088227281728</v>
      </c>
      <c r="M178" s="1">
        <f t="shared" si="15"/>
        <v>15934.088227281729</v>
      </c>
      <c r="N178" s="1">
        <f t="shared" si="16"/>
        <v>1.3040717099864854E-6</v>
      </c>
      <c r="O178" s="1"/>
      <c r="P178" s="1">
        <f t="shared" si="17"/>
        <v>9932.6000345756111</v>
      </c>
      <c r="Q178" s="1">
        <f t="shared" si="18"/>
        <v>1241.6156453055623</v>
      </c>
      <c r="R178" s="1">
        <f t="shared" si="19"/>
        <v>27.085668485096662</v>
      </c>
    </row>
    <row r="179" spans="12:18" x14ac:dyDescent="0.2">
      <c r="L179" s="1">
        <f t="shared" si="21"/>
        <v>175.27497050009902</v>
      </c>
      <c r="M179" s="1">
        <f t="shared" si="15"/>
        <v>17527.497050009901</v>
      </c>
      <c r="N179" s="1">
        <f t="shared" si="16"/>
        <v>1.1855198768970714E-6</v>
      </c>
      <c r="O179" s="1"/>
      <c r="P179" s="1">
        <f t="shared" si="17"/>
        <v>10925.891376992042</v>
      </c>
      <c r="Q179" s="1">
        <f t="shared" si="18"/>
        <v>1365.7773717517214</v>
      </c>
      <c r="R179" s="1">
        <f t="shared" si="19"/>
        <v>27.085668485096662</v>
      </c>
    </row>
    <row r="180" spans="12:18" x14ac:dyDescent="0.2">
      <c r="L180" s="1">
        <f t="shared" si="21"/>
        <v>192.80246755010893</v>
      </c>
      <c r="M180" s="1">
        <f t="shared" si="15"/>
        <v>19280.246755010892</v>
      </c>
      <c r="N180" s="1">
        <f t="shared" si="16"/>
        <v>1.0777454587872161E-6</v>
      </c>
      <c r="O180" s="1"/>
      <c r="P180" s="1">
        <f t="shared" si="17"/>
        <v>12018.512100565136</v>
      </c>
      <c r="Q180" s="1">
        <f t="shared" si="18"/>
        <v>1502.3552708425334</v>
      </c>
      <c r="R180" s="1">
        <f t="shared" si="19"/>
        <v>27.085668485096662</v>
      </c>
    </row>
    <row r="181" spans="12:18" x14ac:dyDescent="0.2">
      <c r="L181" s="1">
        <f t="shared" si="21"/>
        <v>212.08271430511985</v>
      </c>
      <c r="M181" s="1">
        <f t="shared" si="15"/>
        <v>21208.271430511984</v>
      </c>
      <c r="N181" s="1">
        <f t="shared" si="16"/>
        <v>9.7976869489212926E-7</v>
      </c>
      <c r="O181" s="1"/>
      <c r="P181" s="1">
        <f t="shared" si="17"/>
        <v>13220.39514341064</v>
      </c>
      <c r="Q181" s="1">
        <f t="shared" si="18"/>
        <v>1652.5909598424598</v>
      </c>
      <c r="R181" s="1">
        <f t="shared" si="19"/>
        <v>27.085668485096662</v>
      </c>
    </row>
    <row r="182" spans="12:18" x14ac:dyDescent="0.2">
      <c r="L182" s="1">
        <f t="shared" si="21"/>
        <v>233.29098573563186</v>
      </c>
      <c r="M182" s="1">
        <f t="shared" si="15"/>
        <v>23329.098573563188</v>
      </c>
      <c r="N182" s="1">
        <f t="shared" si="16"/>
        <v>8.9069889287274379E-7</v>
      </c>
      <c r="O182" s="1"/>
      <c r="P182" s="1">
        <f t="shared" si="17"/>
        <v>14542.466737455867</v>
      </c>
      <c r="Q182" s="1">
        <f t="shared" si="18"/>
        <v>1817.8502177424093</v>
      </c>
      <c r="R182" s="1">
        <f t="shared" si="19"/>
        <v>27.085668485096662</v>
      </c>
    </row>
    <row r="183" spans="12:18" x14ac:dyDescent="0.2">
      <c r="L183" s="1">
        <f t="shared" si="21"/>
        <v>256.62008430919508</v>
      </c>
      <c r="M183" s="1">
        <f t="shared" si="15"/>
        <v>25662.008430919508</v>
      </c>
      <c r="N183" s="1">
        <f t="shared" si="16"/>
        <v>8.0972633181361683E-7</v>
      </c>
      <c r="O183" s="1"/>
      <c r="P183" s="1">
        <f t="shared" si="17"/>
        <v>15996.745737820856</v>
      </c>
      <c r="Q183" s="1">
        <f t="shared" si="18"/>
        <v>1999.6354014323811</v>
      </c>
      <c r="R183" s="1">
        <f t="shared" si="19"/>
        <v>27.085668485096662</v>
      </c>
    </row>
    <row r="184" spans="12:18" x14ac:dyDescent="0.2">
      <c r="L184" s="1">
        <f t="shared" si="21"/>
        <v>282.28209274011459</v>
      </c>
      <c r="M184" s="1">
        <f t="shared" si="15"/>
        <v>28228.20927401146</v>
      </c>
      <c r="N184" s="1">
        <f t="shared" si="16"/>
        <v>7.3611490128979875E-7</v>
      </c>
      <c r="O184" s="1"/>
      <c r="P184" s="1">
        <f t="shared" si="17"/>
        <v>17596.452885137642</v>
      </c>
      <c r="Q184" s="1">
        <f t="shared" si="18"/>
        <v>2199.5991034913745</v>
      </c>
      <c r="R184" s="1">
        <f t="shared" si="19"/>
        <v>27.085668485096662</v>
      </c>
    </row>
    <row r="185" spans="12:18" x14ac:dyDescent="0.2">
      <c r="L185" s="1">
        <f t="shared" si="21"/>
        <v>310.51030201412607</v>
      </c>
      <c r="M185" s="1">
        <f t="shared" si="15"/>
        <v>31051.030201412606</v>
      </c>
      <c r="N185" s="1">
        <f t="shared" si="16"/>
        <v>6.6919540959115462E-7</v>
      </c>
      <c r="O185" s="1"/>
      <c r="P185" s="1">
        <f t="shared" si="17"/>
        <v>19356.130994101441</v>
      </c>
      <c r="Q185" s="1">
        <f t="shared" si="18"/>
        <v>2419.5591757562916</v>
      </c>
      <c r="R185" s="1">
        <f t="shared" si="19"/>
        <v>27.085668485096662</v>
      </c>
    </row>
    <row r="186" spans="12:18" x14ac:dyDescent="0.2">
      <c r="L186" s="1">
        <f t="shared" si="21"/>
        <v>341.5613322155387</v>
      </c>
      <c r="M186" s="1">
        <f t="shared" si="15"/>
        <v>34156.133221553871</v>
      </c>
      <c r="N186" s="1">
        <f t="shared" si="16"/>
        <v>6.0835950027481181E-7</v>
      </c>
      <c r="O186" s="1"/>
      <c r="P186" s="1">
        <f t="shared" si="17"/>
        <v>21291.777160877049</v>
      </c>
      <c r="Q186" s="1">
        <f t="shared" si="18"/>
        <v>2661.5152552477193</v>
      </c>
      <c r="R186" s="1">
        <f t="shared" si="19"/>
        <v>27.085668485096662</v>
      </c>
    </row>
    <row r="187" spans="12:18" x14ac:dyDescent="0.2">
      <c r="L187" s="1">
        <f t="shared" si="21"/>
        <v>375.71746543709259</v>
      </c>
      <c r="M187" s="1">
        <f t="shared" si="15"/>
        <v>37571.746543709261</v>
      </c>
      <c r="N187" s="1">
        <f t="shared" si="16"/>
        <v>5.5305412174580432E-7</v>
      </c>
      <c r="O187" s="1"/>
      <c r="P187" s="1">
        <f t="shared" si="17"/>
        <v>23420.988191245651</v>
      </c>
      <c r="Q187" s="1">
        <f t="shared" si="18"/>
        <v>2927.6669426883095</v>
      </c>
      <c r="R187" s="1">
        <f t="shared" si="19"/>
        <v>27.085668485096662</v>
      </c>
    </row>
    <row r="188" spans="12:18" x14ac:dyDescent="0.2">
      <c r="L188" s="1">
        <f t="shared" si="21"/>
        <v>413.28921198080189</v>
      </c>
      <c r="M188" s="1">
        <f t="shared" si="15"/>
        <v>41328.921198080192</v>
      </c>
      <c r="N188" s="1">
        <f t="shared" si="16"/>
        <v>5.0277649959278707E-7</v>
      </c>
      <c r="O188" s="1"/>
      <c r="P188" s="1">
        <f t="shared" si="17"/>
        <v>25763.1205715666</v>
      </c>
      <c r="Q188" s="1">
        <f t="shared" si="18"/>
        <v>3220.4337988729758</v>
      </c>
      <c r="R188" s="1">
        <f t="shared" si="19"/>
        <v>27.085668485096662</v>
      </c>
    </row>
    <row r="189" spans="12:18" x14ac:dyDescent="0.2">
      <c r="L189" s="1">
        <f t="shared" si="21"/>
        <v>454.61813317888215</v>
      </c>
      <c r="M189" s="1">
        <f t="shared" si="15"/>
        <v>45461.813317888213</v>
      </c>
      <c r="N189" s="1">
        <f t="shared" si="16"/>
        <v>4.570695659756097E-7</v>
      </c>
      <c r="O189" s="1"/>
      <c r="P189" s="1">
        <f t="shared" si="17"/>
        <v>28339.466436835177</v>
      </c>
      <c r="Q189" s="1">
        <f t="shared" si="18"/>
        <v>3542.4773406761246</v>
      </c>
      <c r="R189" s="1">
        <f t="shared" si="19"/>
        <v>27.085668485096662</v>
      </c>
    </row>
    <row r="190" spans="12:18" x14ac:dyDescent="0.2">
      <c r="L190" s="1">
        <f t="shared" si="21"/>
        <v>500.07994649677039</v>
      </c>
      <c r="M190" s="1">
        <f t="shared" si="15"/>
        <v>50007.994649677043</v>
      </c>
      <c r="N190" s="1">
        <f t="shared" si="16"/>
        <v>4.1551780451605808E-7</v>
      </c>
      <c r="O190" s="1"/>
      <c r="P190" s="1">
        <f t="shared" si="17"/>
        <v>31173.447135546165</v>
      </c>
      <c r="Q190" s="1">
        <f t="shared" si="18"/>
        <v>3896.7252366596022</v>
      </c>
      <c r="R190" s="1">
        <f t="shared" si="19"/>
        <v>27.085668485096662</v>
      </c>
    </row>
    <row r="191" spans="12:18" x14ac:dyDescent="0.2">
      <c r="L191" s="1">
        <f t="shared" si="21"/>
        <v>550.08794114644752</v>
      </c>
      <c r="M191" s="1">
        <f t="shared" si="15"/>
        <v>55008.794114644756</v>
      </c>
      <c r="N191" s="1">
        <f t="shared" si="16"/>
        <v>3.7774347291997444E-7</v>
      </c>
      <c r="O191" s="1"/>
      <c r="P191" s="1">
        <f t="shared" si="17"/>
        <v>34290.826151043831</v>
      </c>
      <c r="Q191" s="1">
        <f t="shared" si="18"/>
        <v>4286.3979222414418</v>
      </c>
      <c r="R191" s="1">
        <f t="shared" si="19"/>
        <v>27.085668485096662</v>
      </c>
    </row>
    <row r="192" spans="12:18" x14ac:dyDescent="0.2">
      <c r="L192" s="1">
        <f t="shared" si="21"/>
        <v>605.09673526109236</v>
      </c>
      <c r="M192" s="1">
        <f t="shared" si="15"/>
        <v>60509.67352610924</v>
      </c>
      <c r="N192" s="1">
        <f t="shared" si="16"/>
        <v>3.4340316899254995E-7</v>
      </c>
      <c r="O192" s="1"/>
      <c r="P192" s="1">
        <f t="shared" si="17"/>
        <v>37719.943315006924</v>
      </c>
      <c r="Q192" s="1">
        <f t="shared" si="18"/>
        <v>4715.0378763814751</v>
      </c>
      <c r="R192" s="1">
        <f t="shared" si="19"/>
        <v>27.085668485096662</v>
      </c>
    </row>
    <row r="193" spans="12:18" x14ac:dyDescent="0.2">
      <c r="L193" s="1">
        <f t="shared" si="21"/>
        <v>665.60640878720164</v>
      </c>
      <c r="M193" s="1">
        <f t="shared" si="15"/>
        <v>66560.640878720165</v>
      </c>
      <c r="N193" s="1">
        <f t="shared" si="16"/>
        <v>3.1218470883006525E-7</v>
      </c>
      <c r="O193" s="1"/>
      <c r="P193" s="1">
        <f t="shared" si="17"/>
        <v>41491.972442281927</v>
      </c>
      <c r="Q193" s="1">
        <f t="shared" si="18"/>
        <v>5186.5418259355229</v>
      </c>
      <c r="R193" s="1">
        <f t="shared" si="19"/>
        <v>27.085668485096662</v>
      </c>
    </row>
    <row r="194" spans="12:18" x14ac:dyDescent="0.2">
      <c r="L194" s="1">
        <f t="shared" si="21"/>
        <v>732.16704966592192</v>
      </c>
      <c r="M194" s="1">
        <f t="shared" si="15"/>
        <v>73216.704966592195</v>
      </c>
      <c r="N194" s="1">
        <f t="shared" si="16"/>
        <v>2.8380428880909194E-7</v>
      </c>
      <c r="O194" s="1"/>
      <c r="P194" s="1">
        <f t="shared" si="17"/>
        <v>45641.204729200108</v>
      </c>
      <c r="Q194" s="1">
        <f t="shared" si="18"/>
        <v>5705.1961704449859</v>
      </c>
      <c r="R194" s="1">
        <f t="shared" si="19"/>
        <v>27.085668485096662</v>
      </c>
    </row>
    <row r="195" spans="12:18" x14ac:dyDescent="0.2">
      <c r="L195" s="1">
        <f t="shared" si="21"/>
        <v>805.38375463251418</v>
      </c>
      <c r="M195" s="1">
        <f t="shared" ref="M195:M204" si="22">L195*100</f>
        <v>80538.375463251417</v>
      </c>
      <c r="N195" s="1">
        <f t="shared" ref="N195:N204" si="23">1/(1+0.385*L195/$J$3)</f>
        <v>2.5800390557395761E-7</v>
      </c>
      <c r="O195" s="1"/>
      <c r="P195" s="1">
        <f t="shared" ref="P195:P204" si="24">4*$J$3*$J$2/0.385*(2*L195-2*$J$3/0.385*LN(1+2*0.385*L195/2/$J$3))-4*$J$2*L195*L195/(1+0.385*L195/$J$3)</f>
        <v>50205.360491725813</v>
      </c>
      <c r="Q195" s="1">
        <f t="shared" ref="Q195:Q204" si="25">0.5*$J$2*L195*L195/(1+0.385*L195/$J$3)</f>
        <v>6275.715949405404</v>
      </c>
      <c r="R195" s="1">
        <f t="shared" si="19"/>
        <v>27.085668485096662</v>
      </c>
    </row>
    <row r="196" spans="12:18" x14ac:dyDescent="0.2">
      <c r="L196" s="1">
        <f t="shared" si="21"/>
        <v>885.92213009576562</v>
      </c>
      <c r="M196" s="1">
        <f t="shared" si="22"/>
        <v>88592.213009576561</v>
      </c>
      <c r="N196" s="1">
        <f t="shared" si="23"/>
        <v>2.345490105685579E-7</v>
      </c>
      <c r="O196" s="1"/>
      <c r="P196" s="1">
        <f t="shared" si="24"/>
        <v>55225.932077419769</v>
      </c>
      <c r="Q196" s="1">
        <f t="shared" si="25"/>
        <v>6903.28770626187</v>
      </c>
      <c r="R196" s="1">
        <f t="shared" ref="R196:R204" si="26">MIN(100*P196/4/PI()/Q196,$J$8)</f>
        <v>27.085668485096662</v>
      </c>
    </row>
    <row r="197" spans="12:18" x14ac:dyDescent="0.2">
      <c r="L197" s="1">
        <f t="shared" ref="L197:L204" si="27">L196*1.1</f>
        <v>974.51434310534228</v>
      </c>
      <c r="M197" s="1">
        <f t="shared" si="22"/>
        <v>97451.434310534227</v>
      </c>
      <c r="N197" s="1">
        <f t="shared" si="23"/>
        <v>2.1322637779069223E-7</v>
      </c>
      <c r="O197" s="1"/>
      <c r="P197" s="1">
        <f t="shared" si="24"/>
        <v>60748.561068598872</v>
      </c>
      <c r="Q197" s="1">
        <f t="shared" si="25"/>
        <v>7593.6166388039901</v>
      </c>
      <c r="R197" s="1">
        <f t="shared" si="26"/>
        <v>27.085668485096662</v>
      </c>
    </row>
    <row r="198" spans="12:18" x14ac:dyDescent="0.2">
      <c r="L198" s="1">
        <f t="shared" si="27"/>
        <v>1071.9657774158766</v>
      </c>
      <c r="M198" s="1">
        <f t="shared" si="22"/>
        <v>107196.57774158765</v>
      </c>
      <c r="N198" s="1">
        <f t="shared" si="23"/>
        <v>1.9384216538538047E-7</v>
      </c>
      <c r="O198" s="1"/>
      <c r="P198" s="1">
        <f t="shared" si="24"/>
        <v>66823.453205811631</v>
      </c>
      <c r="Q198" s="1">
        <f t="shared" si="25"/>
        <v>8352.97846460033</v>
      </c>
      <c r="R198" s="1">
        <f t="shared" si="26"/>
        <v>27.085668485096662</v>
      </c>
    </row>
    <row r="199" spans="12:18" x14ac:dyDescent="0.2">
      <c r="L199" s="1">
        <f t="shared" si="27"/>
        <v>1179.1623551574644</v>
      </c>
      <c r="M199" s="1">
        <f t="shared" si="22"/>
        <v>117916.23551574643</v>
      </c>
      <c r="N199" s="1">
        <f t="shared" si="23"/>
        <v>1.7622015345570004E-7</v>
      </c>
      <c r="O199" s="1"/>
      <c r="P199" s="1">
        <f t="shared" si="24"/>
        <v>73505.834803661375</v>
      </c>
      <c r="Q199" s="1">
        <f t="shared" si="25"/>
        <v>9188.2764729763094</v>
      </c>
      <c r="R199" s="1">
        <f t="shared" si="26"/>
        <v>27.085668485096662</v>
      </c>
    </row>
    <row r="200" spans="12:18" x14ac:dyDescent="0.2">
      <c r="L200" s="1">
        <f t="shared" si="27"/>
        <v>1297.078590673211</v>
      </c>
      <c r="M200" s="1">
        <f t="shared" si="22"/>
        <v>129707.8590673211</v>
      </c>
      <c r="N200" s="1">
        <f t="shared" si="23"/>
        <v>1.6020014207159036E-7</v>
      </c>
      <c r="O200" s="1"/>
      <c r="P200" s="1">
        <f t="shared" si="24"/>
        <v>80856.454808211885</v>
      </c>
      <c r="Q200" s="1">
        <f t="shared" si="25"/>
        <v>10107.104282189895</v>
      </c>
      <c r="R200" s="1">
        <f t="shared" si="26"/>
        <v>27.085668485096662</v>
      </c>
    </row>
    <row r="201" spans="12:18" x14ac:dyDescent="0.2">
      <c r="L201" s="1">
        <f t="shared" si="27"/>
        <v>1426.7864497405321</v>
      </c>
      <c r="M201" s="1">
        <f t="shared" si="22"/>
        <v>142678.64497405323</v>
      </c>
      <c r="N201" s="1">
        <f t="shared" si="23"/>
        <v>1.4563649491335368E-7</v>
      </c>
      <c r="O201" s="1"/>
      <c r="P201" s="1">
        <f t="shared" si="24"/>
        <v>88942.13706013326</v>
      </c>
      <c r="Q201" s="1">
        <f t="shared" si="25"/>
        <v>11117.81487232484</v>
      </c>
      <c r="R201" s="1">
        <f t="shared" si="26"/>
        <v>27.085668485096662</v>
      </c>
    </row>
    <row r="202" spans="12:18" x14ac:dyDescent="0.2">
      <c r="L202" s="1">
        <f t="shared" si="27"/>
        <v>1569.4650947145856</v>
      </c>
      <c r="M202" s="1">
        <f t="shared" si="22"/>
        <v>156946.50947145856</v>
      </c>
      <c r="N202" s="1">
        <f t="shared" si="23"/>
        <v>1.3239681531048589E-7</v>
      </c>
      <c r="O202" s="1"/>
      <c r="P202" s="1">
        <f t="shared" si="24"/>
        <v>97836.387784162522</v>
      </c>
      <c r="Q202" s="1">
        <f t="shared" si="25"/>
        <v>12229.596521473288</v>
      </c>
      <c r="R202" s="1">
        <f t="shared" si="26"/>
        <v>27.085668485096662</v>
      </c>
    </row>
    <row r="203" spans="12:18" x14ac:dyDescent="0.2">
      <c r="L203" s="1">
        <f t="shared" si="27"/>
        <v>1726.4116041860443</v>
      </c>
      <c r="M203" s="1">
        <f t="shared" si="22"/>
        <v>172641.16041860444</v>
      </c>
      <c r="N203" s="1">
        <f t="shared" si="23"/>
        <v>1.2036074264002161E-7</v>
      </c>
      <c r="O203" s="1"/>
      <c r="P203" s="1">
        <f t="shared" si="24"/>
        <v>107620.06382751053</v>
      </c>
      <c r="Q203" s="1">
        <f t="shared" si="25"/>
        <v>13452.556335536583</v>
      </c>
      <c r="R203" s="1">
        <f t="shared" si="26"/>
        <v>27.085668485096662</v>
      </c>
    </row>
    <row r="204" spans="12:18" x14ac:dyDescent="0.2">
      <c r="L204" s="1">
        <f t="shared" si="27"/>
        <v>1899.0527646046489</v>
      </c>
      <c r="M204" s="1">
        <f t="shared" si="22"/>
        <v>189905.2764604649</v>
      </c>
      <c r="N204" s="1">
        <f t="shared" si="23"/>
        <v>1.0941885814272285E-7</v>
      </c>
      <c r="O204" s="1"/>
      <c r="P204" s="1">
        <f t="shared" si="24"/>
        <v>118382.10772210915</v>
      </c>
      <c r="Q204" s="1">
        <f t="shared" si="25"/>
        <v>14797.812131006212</v>
      </c>
      <c r="R204" s="1">
        <f t="shared" si="26"/>
        <v>27.085668485096662</v>
      </c>
    </row>
    <row r="205" spans="12:18" x14ac:dyDescent="0.2">
      <c r="L205" s="1"/>
      <c r="M205" s="1"/>
    </row>
    <row r="206" spans="12:18" x14ac:dyDescent="0.2">
      <c r="L206" s="1"/>
      <c r="M206" s="1"/>
    </row>
    <row r="207" spans="12:18" x14ac:dyDescent="0.2">
      <c r="L207" s="1"/>
      <c r="M207" s="1"/>
    </row>
    <row r="208" spans="12:18" x14ac:dyDescent="0.2">
      <c r="L208" s="1"/>
      <c r="M208" s="1"/>
    </row>
    <row r="209" spans="12:13" x14ac:dyDescent="0.2">
      <c r="L209" s="1"/>
      <c r="M209" s="1"/>
    </row>
    <row r="210" spans="12:13" x14ac:dyDescent="0.2">
      <c r="L210" s="1"/>
      <c r="M210" s="1"/>
    </row>
    <row r="211" spans="12:13" x14ac:dyDescent="0.2">
      <c r="L211" s="1"/>
      <c r="M211" s="1"/>
    </row>
    <row r="212" spans="12:13" x14ac:dyDescent="0.2">
      <c r="L212" s="1"/>
      <c r="M212" s="1"/>
    </row>
    <row r="213" spans="12:13" x14ac:dyDescent="0.2">
      <c r="L213" s="1"/>
      <c r="M213" s="1"/>
    </row>
    <row r="214" spans="12:13" x14ac:dyDescent="0.2">
      <c r="L214" s="1"/>
      <c r="M214" s="1"/>
    </row>
    <row r="215" spans="12:13" x14ac:dyDescent="0.2">
      <c r="L215" s="1"/>
      <c r="M215" s="1"/>
    </row>
    <row r="216" spans="12:13" x14ac:dyDescent="0.2">
      <c r="L216" s="1"/>
      <c r="M216" s="1"/>
    </row>
    <row r="217" spans="12:13" x14ac:dyDescent="0.2">
      <c r="L217" s="1"/>
      <c r="M217" s="1"/>
    </row>
    <row r="218" spans="12:13" x14ac:dyDescent="0.2">
      <c r="L218" s="1"/>
      <c r="M218" s="1"/>
    </row>
    <row r="219" spans="12:13" x14ac:dyDescent="0.2">
      <c r="L219" s="1"/>
      <c r="M219" s="1"/>
    </row>
    <row r="220" spans="12:13" x14ac:dyDescent="0.2">
      <c r="L220" s="1"/>
      <c r="M220" s="1"/>
    </row>
  </sheetData>
  <mergeCells count="2">
    <mergeCell ref="L1:N1"/>
    <mergeCell ref="P1:R1"/>
  </mergeCells>
  <phoneticPr fontId="1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DEEBD-87D6-4344-8A17-8E07C85D82C5}">
  <sheetPr codeName="Sheet1"/>
  <dimension ref="B1:R220"/>
  <sheetViews>
    <sheetView tabSelected="1" workbookViewId="0">
      <selection activeCell="J13" sqref="J13"/>
    </sheetView>
  </sheetViews>
  <sheetFormatPr defaultRowHeight="12.75" x14ac:dyDescent="0.2"/>
  <cols>
    <col min="4" max="4" width="16" bestFit="1" customWidth="1"/>
    <col min="9" max="9" width="11.7109375" bestFit="1" customWidth="1"/>
    <col min="12" max="12" width="11" bestFit="1" customWidth="1"/>
    <col min="13" max="13" width="11" customWidth="1"/>
    <col min="14" max="14" width="11" bestFit="1" customWidth="1"/>
    <col min="15" max="15" width="11" customWidth="1"/>
    <col min="16" max="16" width="11.5703125" bestFit="1" customWidth="1"/>
    <col min="17" max="18" width="11" bestFit="1" customWidth="1"/>
  </cols>
  <sheetData>
    <row r="1" spans="2:18" x14ac:dyDescent="0.2">
      <c r="B1" t="s">
        <v>4</v>
      </c>
      <c r="G1" t="s">
        <v>5</v>
      </c>
      <c r="I1" t="s">
        <v>7</v>
      </c>
      <c r="J1">
        <f>J2/J4</f>
        <v>25000</v>
      </c>
      <c r="L1" s="3" t="s">
        <v>17</v>
      </c>
      <c r="M1" s="3"/>
      <c r="N1" s="3"/>
      <c r="P1" s="3" t="s">
        <v>18</v>
      </c>
      <c r="Q1" s="3"/>
      <c r="R1" s="3"/>
    </row>
    <row r="2" spans="2:18" x14ac:dyDescent="0.2">
      <c r="B2" t="s">
        <v>3</v>
      </c>
      <c r="C2" t="s">
        <v>1</v>
      </c>
      <c r="D2" t="s">
        <v>2</v>
      </c>
      <c r="I2" t="s">
        <v>6</v>
      </c>
      <c r="J2">
        <v>200000</v>
      </c>
      <c r="L2" t="s">
        <v>0</v>
      </c>
      <c r="M2" t="s">
        <v>15</v>
      </c>
      <c r="N2" t="s">
        <v>17</v>
      </c>
      <c r="P2" t="s">
        <v>9</v>
      </c>
      <c r="Q2" t="s">
        <v>10</v>
      </c>
      <c r="R2" t="s">
        <v>11</v>
      </c>
    </row>
    <row r="3" spans="2:18" x14ac:dyDescent="0.2">
      <c r="B3">
        <v>1E-4</v>
      </c>
      <c r="C3">
        <v>1</v>
      </c>
      <c r="D3">
        <v>1.01</v>
      </c>
      <c r="I3" t="s">
        <v>8</v>
      </c>
      <c r="J3" s="2">
        <v>2.9999999999999997E-4</v>
      </c>
      <c r="L3" s="1">
        <v>0</v>
      </c>
      <c r="M3" s="1">
        <f>L3*100</f>
        <v>0</v>
      </c>
      <c r="N3" s="1">
        <f>MAX(1/(1+0.385*L3/$J$3),1/$J$4)</f>
        <v>1</v>
      </c>
      <c r="O3" s="1"/>
      <c r="P3" s="1">
        <f>4*$J$3*$J$2/0.385*(2*L3-2*$J$3/0.385*LN(1+2*0.385*L3/2/$J$3))-4*$J$2*L3*L3/(1+0.385*L3/$J$3)</f>
        <v>0</v>
      </c>
      <c r="Q3" s="1">
        <f>0.5*$J$2*L3*L3/(1+0.385*L3/$J$3)</f>
        <v>0</v>
      </c>
    </row>
    <row r="4" spans="2:18" x14ac:dyDescent="0.2">
      <c r="B4">
        <v>3.1599999999999998E-4</v>
      </c>
      <c r="C4">
        <v>1</v>
      </c>
      <c r="D4">
        <v>1.0436000000000001</v>
      </c>
      <c r="I4" t="s">
        <v>16</v>
      </c>
      <c r="J4">
        <v>8</v>
      </c>
      <c r="L4" s="1">
        <f>0.00001+L3</f>
        <v>1.0000000000000001E-5</v>
      </c>
      <c r="M4" s="1">
        <f t="shared" ref="M4:M67" si="0">L4*100</f>
        <v>1E-3</v>
      </c>
      <c r="N4" s="1">
        <f>(1/(1+0.385*L4/$J$3))</f>
        <v>0.98732927431298345</v>
      </c>
      <c r="O4" s="1"/>
      <c r="P4" s="1">
        <f>4*$J$3*$J$2/0.385*(2*L4-2*$J$3/0.385*LN(1+2*0.385*L4/2/$J$3))-4*$J$2*L4*L4/(1+0.385*L4/$J$3)</f>
        <v>3.3573446930319588E-7</v>
      </c>
      <c r="Q4" s="1">
        <f>0.5*$J$2*L4*L4/(1+0.385*L4/$J$3)</f>
        <v>9.8732927431298353E-6</v>
      </c>
      <c r="R4" s="1">
        <f>MIN(100*P4/4/PI()/Q4,$J$8)</f>
        <v>0.27059767063586171</v>
      </c>
    </row>
    <row r="5" spans="2:18" x14ac:dyDescent="0.2">
      <c r="B5">
        <f t="shared" ref="B5:B13" si="1">B3*10</f>
        <v>1E-3</v>
      </c>
      <c r="C5">
        <v>1</v>
      </c>
      <c r="D5">
        <v>1.2619</v>
      </c>
      <c r="I5" t="s">
        <v>12</v>
      </c>
      <c r="J5">
        <f>J3*(SQRT(J4)-1)/0.385</f>
        <v>1.4247484088931353E-3</v>
      </c>
      <c r="L5" s="1">
        <f>L4*1.1</f>
        <v>1.1000000000000001E-5</v>
      </c>
      <c r="M5" s="1">
        <f t="shared" si="0"/>
        <v>1.1000000000000001E-3</v>
      </c>
      <c r="N5" s="1">
        <f t="shared" ref="N5:N68" si="2">(1/(1+0.385*L5/$J$3))</f>
        <v>0.98607983959767931</v>
      </c>
      <c r="O5" s="1"/>
      <c r="P5" s="1">
        <f t="shared" ref="P5:P68" si="3">4*$J$3*$J$2/0.385*(2*L5-2*$J$3/0.385*LN(1+2*0.385*L5/2/$J$3))-4*$J$2*L5*L5/(1+0.385*L5/$J$3)</f>
        <v>4.4601347674023376E-7</v>
      </c>
      <c r="Q5" s="1">
        <f t="shared" ref="Q5:Q68" si="4">0.5*$J$2*L5*L5/(1+0.385*L5/$J$3)</f>
        <v>1.1931566059131922E-5</v>
      </c>
      <c r="R5" s="1">
        <f t="shared" ref="R5:R68" si="5">MIN(100*P5/4/PI()/Q5,$J$8)</f>
        <v>0.29746828353048071</v>
      </c>
    </row>
    <row r="6" spans="2:18" x14ac:dyDescent="0.2">
      <c r="B6">
        <f t="shared" si="1"/>
        <v>3.1599999999999996E-3</v>
      </c>
      <c r="C6">
        <v>0.98499999999999999</v>
      </c>
      <c r="D6">
        <v>1.73</v>
      </c>
      <c r="I6" t="s">
        <v>13</v>
      </c>
      <c r="J6" s="2">
        <f>4*$J$3*$J$2/0.385*(2*J5-2*$J$3/0.385*LN(1+2*0.385*J5/2/$J$3))-4*$J$2*J5*J5/(1+0.385*J5/$J$3)</f>
        <v>0.19208040383242919</v>
      </c>
      <c r="L6" s="1">
        <f t="shared" ref="L6:L69" si="6">L5*1.1</f>
        <v>1.2100000000000003E-5</v>
      </c>
      <c r="M6" s="1">
        <f t="shared" si="0"/>
        <v>1.2100000000000004E-3</v>
      </c>
      <c r="N6" s="1">
        <f t="shared" si="2"/>
        <v>0.9847091087233738</v>
      </c>
      <c r="O6" s="1"/>
      <c r="P6" s="1">
        <f t="shared" si="3"/>
        <v>5.92404729441378E-7</v>
      </c>
      <c r="Q6" s="1">
        <f t="shared" si="4"/>
        <v>1.4417126060818923E-5</v>
      </c>
      <c r="R6" s="1">
        <f t="shared" si="5"/>
        <v>0.3269866012264605</v>
      </c>
    </row>
    <row r="7" spans="2:18" x14ac:dyDescent="0.2">
      <c r="B7">
        <f t="shared" si="1"/>
        <v>0.01</v>
      </c>
      <c r="C7">
        <v>0.88500000000000001</v>
      </c>
      <c r="D7">
        <v>2.83</v>
      </c>
      <c r="I7" t="s">
        <v>14</v>
      </c>
      <c r="J7" s="2">
        <f>0.5*$J$2*J5*J5/(1+0.385*J5/$J$3)</f>
        <v>7.1768086611942478E-2</v>
      </c>
      <c r="L7" s="1">
        <f t="shared" si="6"/>
        <v>1.3310000000000005E-5</v>
      </c>
      <c r="M7" s="1">
        <f t="shared" si="0"/>
        <v>1.3310000000000004E-3</v>
      </c>
      <c r="N7" s="1">
        <f t="shared" si="2"/>
        <v>0.9832056995778935</v>
      </c>
      <c r="O7" s="1"/>
      <c r="P7" s="1">
        <f t="shared" si="3"/>
        <v>7.8668272079018223E-7</v>
      </c>
      <c r="Q7" s="1">
        <f t="shared" si="4"/>
        <v>1.7418088723499137E-5</v>
      </c>
      <c r="R7" s="1">
        <f t="shared" si="5"/>
        <v>0.35940924875937363</v>
      </c>
    </row>
    <row r="8" spans="2:18" x14ac:dyDescent="0.2">
      <c r="B8">
        <f t="shared" si="1"/>
        <v>3.1599999999999996E-2</v>
      </c>
      <c r="C8">
        <v>0.68</v>
      </c>
      <c r="D8">
        <v>5.52</v>
      </c>
      <c r="I8" t="s">
        <v>19</v>
      </c>
      <c r="J8" s="2">
        <f>100*J6/J7/4/PI()</f>
        <v>21.298147396848318</v>
      </c>
      <c r="L8" s="1">
        <f t="shared" si="6"/>
        <v>1.4641000000000006E-5</v>
      </c>
      <c r="M8" s="1">
        <f t="shared" si="0"/>
        <v>1.4641000000000005E-3</v>
      </c>
      <c r="N8" s="1">
        <f t="shared" si="2"/>
        <v>0.98155724285609136</v>
      </c>
      <c r="O8" s="1"/>
      <c r="P8" s="1">
        <f t="shared" si="3"/>
        <v>1.0444378216156172E-6</v>
      </c>
      <c r="Q8" s="1">
        <f t="shared" si="4"/>
        <v>2.1040551221607718E-5</v>
      </c>
      <c r="R8" s="1">
        <f t="shared" si="5"/>
        <v>0.39501684226682338</v>
      </c>
    </row>
    <row r="9" spans="2:18" x14ac:dyDescent="0.2">
      <c r="B9">
        <f t="shared" si="1"/>
        <v>0.1</v>
      </c>
      <c r="C9">
        <v>0.41499999999999998</v>
      </c>
      <c r="D9">
        <v>10.17</v>
      </c>
      <c r="L9" s="1">
        <f t="shared" si="6"/>
        <v>1.610510000000001E-5</v>
      </c>
      <c r="M9" s="1">
        <f t="shared" si="0"/>
        <v>1.610510000000001E-3</v>
      </c>
      <c r="N9" s="1">
        <f t="shared" si="2"/>
        <v>0.97975031314738681</v>
      </c>
      <c r="O9" s="1"/>
      <c r="P9" s="1">
        <f t="shared" si="3"/>
        <v>1.3863023810734443E-6</v>
      </c>
      <c r="Q9" s="1">
        <f t="shared" si="4"/>
        <v>2.5412199875066517E-5</v>
      </c>
      <c r="R9" s="1">
        <f t="shared" si="5"/>
        <v>0.43411604987489405</v>
      </c>
    </row>
    <row r="10" spans="2:18" x14ac:dyDescent="0.2">
      <c r="B10">
        <f t="shared" si="1"/>
        <v>0.31599999999999995</v>
      </c>
      <c r="C10">
        <v>0.21</v>
      </c>
      <c r="D10">
        <v>16.28</v>
      </c>
      <c r="I10" t="s">
        <v>20</v>
      </c>
      <c r="J10">
        <v>0.2</v>
      </c>
      <c r="L10" s="1">
        <f t="shared" si="6"/>
        <v>1.7715610000000011E-5</v>
      </c>
      <c r="M10" s="1">
        <f t="shared" si="0"/>
        <v>1.7715610000000011E-3</v>
      </c>
      <c r="N10" s="1">
        <f t="shared" si="2"/>
        <v>0.9777703587894615</v>
      </c>
      <c r="O10" s="1"/>
      <c r="P10" s="1">
        <f t="shared" si="3"/>
        <v>1.8395660260346982E-6</v>
      </c>
      <c r="Q10" s="1">
        <f t="shared" si="4"/>
        <v>3.0686622399415227E-5</v>
      </c>
      <c r="R10" s="1">
        <f t="shared" si="5"/>
        <v>0.47704179100681293</v>
      </c>
    </row>
    <row r="11" spans="2:18" x14ac:dyDescent="0.2">
      <c r="B11">
        <f t="shared" si="1"/>
        <v>1</v>
      </c>
      <c r="C11">
        <v>0.08</v>
      </c>
      <c r="D11">
        <v>22.68</v>
      </c>
      <c r="I11" t="s">
        <v>21</v>
      </c>
      <c r="J11">
        <f>J1*2*(1+J10)</f>
        <v>60000</v>
      </c>
      <c r="L11" s="1">
        <f t="shared" si="6"/>
        <v>1.9487171000000013E-5</v>
      </c>
      <c r="M11" s="1">
        <f t="shared" si="0"/>
        <v>1.9487171000000013E-3</v>
      </c>
      <c r="N11" s="1">
        <f t="shared" si="2"/>
        <v>0.97560163136649203</v>
      </c>
      <c r="O11" s="1"/>
      <c r="P11" s="1">
        <f t="shared" si="3"/>
        <v>2.4403015675619213E-6</v>
      </c>
      <c r="Q11" s="1">
        <f t="shared" si="4"/>
        <v>3.7048455715496428E-5</v>
      </c>
      <c r="R11" s="1">
        <f t="shared" si="5"/>
        <v>0.5241595764407645</v>
      </c>
    </row>
    <row r="12" spans="2:18" x14ac:dyDescent="0.2">
      <c r="B12">
        <f t="shared" si="1"/>
        <v>3.1599999999999993</v>
      </c>
      <c r="C12">
        <v>0.03</v>
      </c>
      <c r="D12">
        <v>26.8</v>
      </c>
      <c r="L12" s="1">
        <f t="shared" si="6"/>
        <v>2.1435888100000015E-5</v>
      </c>
      <c r="M12" s="1">
        <f t="shared" si="0"/>
        <v>2.1435888100000016E-3</v>
      </c>
      <c r="N12" s="1">
        <f t="shared" si="2"/>
        <v>0.97322711597252975</v>
      </c>
      <c r="O12" s="1"/>
      <c r="P12" s="1">
        <f t="shared" si="3"/>
        <v>3.2361598399876482E-6</v>
      </c>
      <c r="Q12" s="1">
        <f t="shared" si="4"/>
        <v>4.4719523074841223E-5</v>
      </c>
      <c r="R12" s="1">
        <f t="shared" si="5"/>
        <v>0.57586798757618451</v>
      </c>
    </row>
    <row r="13" spans="2:18" x14ac:dyDescent="0.2">
      <c r="B13">
        <f t="shared" si="1"/>
        <v>10</v>
      </c>
      <c r="L13" s="1">
        <f t="shared" si="6"/>
        <v>2.3579476910000019E-5</v>
      </c>
      <c r="M13" s="1">
        <f t="shared" si="0"/>
        <v>2.357947691000002E-3</v>
      </c>
      <c r="N13" s="1">
        <f t="shared" si="2"/>
        <v>0.97062846364344102</v>
      </c>
      <c r="O13" s="1"/>
      <c r="P13" s="1">
        <f t="shared" si="3"/>
        <v>4.2900395230417417E-6</v>
      </c>
      <c r="Q13" s="1">
        <f t="shared" si="4"/>
        <v>5.3966139999795412E-5</v>
      </c>
      <c r="R13" s="1">
        <f t="shared" si="5"/>
        <v>0.63260129050760217</v>
      </c>
    </row>
    <row r="14" spans="2:18" x14ac:dyDescent="0.2">
      <c r="L14" s="1">
        <f t="shared" si="6"/>
        <v>2.5937424601000023E-5</v>
      </c>
      <c r="M14" s="1">
        <f t="shared" si="0"/>
        <v>2.5937424601000024E-3</v>
      </c>
      <c r="N14" s="1">
        <f t="shared" si="2"/>
        <v>0.96778592768739746</v>
      </c>
      <c r="O14" s="1"/>
      <c r="P14" s="1">
        <f t="shared" si="3"/>
        <v>5.6848995204549163E-6</v>
      </c>
      <c r="Q14" s="1">
        <f t="shared" si="4"/>
        <v>6.5107797794750074E-5</v>
      </c>
      <c r="R14" s="1">
        <f t="shared" si="5"/>
        <v>0.69483217856133794</v>
      </c>
    </row>
    <row r="15" spans="2:18" x14ac:dyDescent="0.2">
      <c r="L15" s="1">
        <f t="shared" si="6"/>
        <v>2.8531167061100026E-5</v>
      </c>
      <c r="M15" s="1">
        <f t="shared" si="0"/>
        <v>2.8531167061100027E-3</v>
      </c>
      <c r="N15" s="1">
        <f t="shared" si="2"/>
        <v>0.96467830601655591</v>
      </c>
      <c r="O15" s="1"/>
      <c r="P15" s="1">
        <f t="shared" si="3"/>
        <v>7.5300604918673245E-6</v>
      </c>
      <c r="Q15" s="1">
        <f t="shared" si="4"/>
        <v>7.8527466383586944E-5</v>
      </c>
      <c r="R15" s="1">
        <f t="shared" si="5"/>
        <v>0.76307463124275787</v>
      </c>
    </row>
    <row r="16" spans="2:18" x14ac:dyDescent="0.2">
      <c r="L16" s="1">
        <f t="shared" si="6"/>
        <v>3.138428376721003E-5</v>
      </c>
      <c r="M16" s="1">
        <f t="shared" si="0"/>
        <v>3.1384283767210029E-3</v>
      </c>
      <c r="N16" s="1">
        <f t="shared" si="2"/>
        <v>0.96128289200227335</v>
      </c>
      <c r="O16" s="1"/>
      <c r="P16" s="1">
        <f t="shared" si="3"/>
        <v>9.969443298770927E-6</v>
      </c>
      <c r="Q16" s="1">
        <f t="shared" si="4"/>
        <v>9.4683795120496491E-5</v>
      </c>
      <c r="R16" s="1">
        <f t="shared" si="5"/>
        <v>0.83788687327885181</v>
      </c>
    </row>
    <row r="17" spans="12:18" x14ac:dyDescent="0.2">
      <c r="L17" s="1">
        <f t="shared" si="6"/>
        <v>3.4522712143931037E-5</v>
      </c>
      <c r="M17" s="1">
        <f t="shared" si="0"/>
        <v>3.4522712143931038E-3</v>
      </c>
      <c r="N17" s="1">
        <f t="shared" si="2"/>
        <v>0.95757543684185575</v>
      </c>
      <c r="O17" s="1"/>
      <c r="P17" s="1">
        <f t="shared" si="3"/>
        <v>1.3192321094231694E-5</v>
      </c>
      <c r="Q17" s="1">
        <f t="shared" si="4"/>
        <v>1.1412553104472513E-4</v>
      </c>
      <c r="R17" s="1">
        <f t="shared" si="5"/>
        <v>0.9198744110025765</v>
      </c>
    </row>
    <row r="18" spans="12:18" x14ac:dyDescent="0.2">
      <c r="L18" s="1">
        <f t="shared" si="6"/>
        <v>3.7974983358324144E-5</v>
      </c>
      <c r="M18" s="1">
        <f t="shared" si="0"/>
        <v>3.7974983358324142E-3</v>
      </c>
      <c r="N18" s="1">
        <f t="shared" si="2"/>
        <v>0.95353012693253136</v>
      </c>
      <c r="O18" s="1"/>
      <c r="P18" s="1">
        <f t="shared" si="3"/>
        <v>1.74473254822647E-5</v>
      </c>
      <c r="Q18" s="1">
        <f t="shared" si="4"/>
        <v>1.3750851868056277E-4</v>
      </c>
      <c r="R18" s="1">
        <f t="shared" si="5"/>
        <v>1.0096931160629712</v>
      </c>
    </row>
    <row r="19" spans="12:18" x14ac:dyDescent="0.2">
      <c r="L19" s="1">
        <f t="shared" si="6"/>
        <v>4.177248169415656E-5</v>
      </c>
      <c r="M19" s="1">
        <f t="shared" si="0"/>
        <v>4.1772481694156557E-3</v>
      </c>
      <c r="N19" s="1">
        <f t="shared" si="2"/>
        <v>0.94911958029033727</v>
      </c>
      <c r="O19" s="1"/>
      <c r="P19" s="1">
        <f t="shared" si="3"/>
        <v>2.3060653930452634E-5</v>
      </c>
      <c r="Q19" s="1">
        <f t="shared" si="4"/>
        <v>1.6561569357762768E-4</v>
      </c>
      <c r="R19" s="1">
        <f t="shared" si="5"/>
        <v>1.1080523181949455</v>
      </c>
    </row>
    <row r="20" spans="12:18" x14ac:dyDescent="0.2">
      <c r="L20" s="1">
        <f t="shared" si="6"/>
        <v>4.5949729863572218E-5</v>
      </c>
      <c r="M20" s="1">
        <f t="shared" si="0"/>
        <v>4.5949729863572217E-3</v>
      </c>
      <c r="N20" s="1">
        <f t="shared" si="2"/>
        <v>0.94431486661519182</v>
      </c>
      <c r="O20" s="1"/>
      <c r="P20" s="1">
        <f t="shared" si="3"/>
        <v>3.0459685327889749E-5</v>
      </c>
      <c r="Q20" s="1">
        <f t="shared" si="4"/>
        <v>1.9938053271030586E-4</v>
      </c>
      <c r="R20" s="1">
        <f t="shared" si="5"/>
        <v>1.2157178584734396</v>
      </c>
    </row>
    <row r="21" spans="12:18" x14ac:dyDescent="0.2">
      <c r="L21" s="1">
        <f t="shared" si="6"/>
        <v>5.0544702849929444E-5</v>
      </c>
      <c r="M21" s="1">
        <f t="shared" si="0"/>
        <v>5.0544702849929443E-3</v>
      </c>
      <c r="N21" s="1">
        <f t="shared" si="2"/>
        <v>0.93908555616968614</v>
      </c>
      <c r="O21" s="1"/>
      <c r="P21" s="1">
        <f t="shared" si="3"/>
        <v>4.0203534854649659E-5</v>
      </c>
      <c r="Q21" s="1">
        <f t="shared" si="4"/>
        <v>2.3991447761079969E-4</v>
      </c>
      <c r="R21" s="1">
        <f t="shared" si="5"/>
        <v>1.3335150436950469</v>
      </c>
    </row>
    <row r="22" spans="12:18" x14ac:dyDescent="0.2">
      <c r="L22" s="1">
        <f t="shared" si="6"/>
        <v>5.5599173134922395E-5</v>
      </c>
      <c r="M22" s="1">
        <f t="shared" si="0"/>
        <v>5.5599173134922393E-3</v>
      </c>
      <c r="N22" s="1">
        <f t="shared" si="2"/>
        <v>0.93339980318147386</v>
      </c>
      <c r="O22" s="1"/>
      <c r="P22" s="1">
        <f t="shared" si="3"/>
        <v>5.3022481462309482E-5</v>
      </c>
      <c r="Q22" s="1">
        <f t="shared" si="4"/>
        <v>2.8853889925193352E-4</v>
      </c>
      <c r="R22" s="1">
        <f t="shared" si="5"/>
        <v>1.4623314294196319</v>
      </c>
    </row>
    <row r="23" spans="12:18" x14ac:dyDescent="0.2">
      <c r="L23" s="1">
        <f t="shared" si="6"/>
        <v>6.1159090448414642E-5</v>
      </c>
      <c r="M23" s="1">
        <f t="shared" si="0"/>
        <v>6.115909044841464E-3</v>
      </c>
      <c r="N23" s="1">
        <f t="shared" si="2"/>
        <v>0.92722446996203134</v>
      </c>
      <c r="O23" s="1"/>
      <c r="P23" s="1">
        <f t="shared" si="3"/>
        <v>6.986869623170017E-5</v>
      </c>
      <c r="Q23" s="1">
        <f t="shared" si="4"/>
        <v>3.4682222524858014E-4</v>
      </c>
      <c r="R23" s="1">
        <f t="shared" si="5"/>
        <v>1.6031193451762051</v>
      </c>
    </row>
    <row r="24" spans="12:18" x14ac:dyDescent="0.2">
      <c r="L24" s="1">
        <f t="shared" si="6"/>
        <v>6.7274999493256111E-5</v>
      </c>
      <c r="M24" s="1">
        <f t="shared" si="0"/>
        <v>6.7274999493256108E-3</v>
      </c>
      <c r="N24" s="1">
        <f t="shared" si="2"/>
        <v>0.92052529831222818</v>
      </c>
      <c r="O24" s="1"/>
      <c r="P24" s="1">
        <f t="shared" si="3"/>
        <v>9.1981303982479039E-5</v>
      </c>
      <c r="Q24" s="1">
        <f t="shared" si="4"/>
        <v>4.1662289733284676E-4</v>
      </c>
      <c r="R24" s="1">
        <f t="shared" si="5"/>
        <v>1.7568980599203867</v>
      </c>
    </row>
    <row r="25" spans="12:18" x14ac:dyDescent="0.2">
      <c r="L25" s="1">
        <f t="shared" si="6"/>
        <v>7.4002499442581734E-5</v>
      </c>
      <c r="M25" s="1">
        <f t="shared" si="0"/>
        <v>7.4002499442581736E-3</v>
      </c>
      <c r="N25" s="1">
        <f t="shared" si="2"/>
        <v>0.91326713500068557</v>
      </c>
      <c r="O25" s="1"/>
      <c r="P25" s="1">
        <f t="shared" si="3"/>
        <v>1.2096954086461206E-4</v>
      </c>
      <c r="Q25" s="1">
        <f t="shared" si="4"/>
        <v>5.0013886704664554E-4</v>
      </c>
      <c r="R25" s="1">
        <f t="shared" si="5"/>
        <v>1.924755469001014</v>
      </c>
    </row>
    <row r="26" spans="12:18" x14ac:dyDescent="0.2">
      <c r="L26" s="1">
        <f t="shared" si="6"/>
        <v>8.1402749386839913E-5</v>
      </c>
      <c r="M26" s="1">
        <f t="shared" si="0"/>
        <v>8.1402749386839911E-3</v>
      </c>
      <c r="N26" s="1">
        <f t="shared" si="2"/>
        <v>0.90541421808611322</v>
      </c>
      <c r="O26" s="1"/>
      <c r="P26" s="1">
        <f t="shared" si="3"/>
        <v>1.5891864430110821E-4</v>
      </c>
      <c r="Q26" s="1">
        <f t="shared" si="4"/>
        <v>5.9996436628787647E-4</v>
      </c>
      <c r="R26" s="1">
        <f t="shared" si="5"/>
        <v>2.1078491666493431</v>
      </c>
    </row>
    <row r="27" spans="12:18" x14ac:dyDescent="0.2">
      <c r="L27" s="1">
        <f t="shared" si="6"/>
        <v>8.9543024325523915E-5</v>
      </c>
      <c r="M27" s="1">
        <f t="shared" si="0"/>
        <v>8.9543024325523923E-3</v>
      </c>
      <c r="N27" s="1">
        <f t="shared" si="2"/>
        <v>0.89693053053084359</v>
      </c>
      <c r="O27" s="1"/>
      <c r="P27" s="1">
        <f t="shared" si="3"/>
        <v>2.0852414409679946E-4</v>
      </c>
      <c r="Q27" s="1">
        <f t="shared" si="4"/>
        <v>7.1915470222562493E-4</v>
      </c>
      <c r="R27" s="1">
        <f t="shared" si="5"/>
        <v>2.3074067501960189</v>
      </c>
    </row>
    <row r="28" spans="12:18" x14ac:dyDescent="0.2">
      <c r="L28" s="1">
        <f t="shared" si="6"/>
        <v>9.8497326758076315E-5</v>
      </c>
      <c r="M28" s="1">
        <f t="shared" si="0"/>
        <v>9.849732675807632E-3</v>
      </c>
      <c r="N28" s="1">
        <f t="shared" si="2"/>
        <v>0.88778022683236169</v>
      </c>
      <c r="O28" s="1"/>
      <c r="P28" s="1">
        <f t="shared" si="3"/>
        <v>2.7326142693826459E-4</v>
      </c>
      <c r="Q28" s="1">
        <f t="shared" si="4"/>
        <v>8.6129981816182425E-4</v>
      </c>
      <c r="R28" s="1">
        <f t="shared" si="5"/>
        <v>2.5247251849180343</v>
      </c>
    </row>
    <row r="29" spans="12:18" x14ac:dyDescent="0.2">
      <c r="L29" s="1">
        <f t="shared" si="6"/>
        <v>1.0834705943388396E-4</v>
      </c>
      <c r="M29" s="1">
        <f t="shared" si="0"/>
        <v>1.0834705943388395E-2</v>
      </c>
      <c r="N29" s="1">
        <f t="shared" si="2"/>
        <v>0.87792813719105489</v>
      </c>
      <c r="O29" s="1"/>
      <c r="P29" s="1">
        <f t="shared" si="3"/>
        <v>3.5759882709288093E-4</v>
      </c>
      <c r="Q29" s="1">
        <f t="shared" si="4"/>
        <v>1.0306073279194054E-3</v>
      </c>
      <c r="R29" s="1">
        <f t="shared" si="5"/>
        <v>2.7611690424612765</v>
      </c>
    </row>
    <row r="30" spans="12:18" x14ac:dyDescent="0.2">
      <c r="L30" s="1">
        <f t="shared" si="6"/>
        <v>1.1918176537727237E-4</v>
      </c>
      <c r="M30" s="1">
        <f t="shared" si="0"/>
        <v>1.1918176537727237E-2</v>
      </c>
      <c r="N30" s="1">
        <f t="shared" si="2"/>
        <v>0.86734035194591441</v>
      </c>
      <c r="O30" s="1"/>
      <c r="P30" s="1">
        <f t="shared" si="3"/>
        <v>4.6726405092116334E-4</v>
      </c>
      <c r="Q30" s="1">
        <f t="shared" si="4"/>
        <v>1.2319956661880683E-3</v>
      </c>
      <c r="R30" s="1">
        <f t="shared" si="5"/>
        <v>3.0181674122015054</v>
      </c>
    </row>
    <row r="31" spans="12:18" x14ac:dyDescent="0.2">
      <c r="L31" s="1">
        <f t="shared" si="6"/>
        <v>1.3109994191499961E-4</v>
      </c>
      <c r="M31" s="1">
        <f t="shared" si="0"/>
        <v>1.3109994191499962E-2</v>
      </c>
      <c r="N31" s="1">
        <f t="shared" si="2"/>
        <v>0.8559848865667582</v>
      </c>
      <c r="O31" s="1"/>
      <c r="P31" s="1">
        <f t="shared" si="3"/>
        <v>6.0957545598990318E-4</v>
      </c>
      <c r="Q31" s="1">
        <f t="shared" si="4"/>
        <v>1.4711978965698757E-3</v>
      </c>
      <c r="R31" s="1">
        <f t="shared" si="5"/>
        <v>3.2972092753288305</v>
      </c>
    </row>
    <row r="32" spans="12:18" x14ac:dyDescent="0.2">
      <c r="L32" s="1">
        <f t="shared" si="6"/>
        <v>1.442099361064996E-4</v>
      </c>
      <c r="M32" s="1">
        <f t="shared" si="0"/>
        <v>1.4420993610649959E-2</v>
      </c>
      <c r="N32" s="1">
        <f t="shared" si="2"/>
        <v>0.84383242433582117</v>
      </c>
      <c r="O32" s="1"/>
      <c r="P32" s="1">
        <f t="shared" si="3"/>
        <v>7.9385154408675301E-4</v>
      </c>
      <c r="Q32" s="1">
        <f t="shared" si="4"/>
        <v>1.7548765798782991E-3</v>
      </c>
      <c r="R32" s="1">
        <f t="shared" si="5"/>
        <v>3.5998371273295611</v>
      </c>
    </row>
    <row r="33" spans="12:18" x14ac:dyDescent="0.2">
      <c r="L33" s="1">
        <f t="shared" si="6"/>
        <v>1.5863092971714956E-4</v>
      </c>
      <c r="M33" s="1">
        <f t="shared" si="0"/>
        <v>1.5863092971714957E-2</v>
      </c>
      <c r="N33" s="1">
        <f t="shared" si="2"/>
        <v>0.83085712996483063</v>
      </c>
      <c r="O33" s="1"/>
      <c r="P33" s="1">
        <f t="shared" si="3"/>
        <v>1.0319139368939537E-3</v>
      </c>
      <c r="Q33" s="1">
        <f t="shared" si="4"/>
        <v>2.0907499269121489E-3</v>
      </c>
      <c r="R33" s="1">
        <f t="shared" si="5"/>
        <v>3.9276386378893755</v>
      </c>
    </row>
    <row r="34" spans="12:18" x14ac:dyDescent="0.2">
      <c r="L34" s="1">
        <f t="shared" si="6"/>
        <v>1.7449402268886454E-4</v>
      </c>
      <c r="M34" s="1">
        <f t="shared" si="0"/>
        <v>1.7449402268886454E-2</v>
      </c>
      <c r="N34" s="1">
        <f t="shared" si="2"/>
        <v>0.81703752281135678</v>
      </c>
      <c r="O34" s="1"/>
      <c r="P34" s="1">
        <f t="shared" si="3"/>
        <v>1.3387010039344685E-3</v>
      </c>
      <c r="Q34" s="1">
        <f t="shared" si="4"/>
        <v>2.4877292451246204E-3</v>
      </c>
      <c r="R34" s="1">
        <f t="shared" si="5"/>
        <v>4.2822361500111805</v>
      </c>
    </row>
    <row r="35" spans="12:18" x14ac:dyDescent="0.2">
      <c r="L35" s="1">
        <f t="shared" si="6"/>
        <v>1.9194342495775101E-4</v>
      </c>
      <c r="M35" s="1">
        <f t="shared" si="0"/>
        <v>1.9194342495775101E-2</v>
      </c>
      <c r="N35" s="1">
        <f t="shared" si="2"/>
        <v>0.80235739318655341</v>
      </c>
      <c r="O35" s="1"/>
      <c r="P35" s="1">
        <f t="shared" si="3"/>
        <v>1.733011097576502E-3</v>
      </c>
      <c r="Q35" s="1">
        <f t="shared" si="4"/>
        <v>2.9560674443650185E-3</v>
      </c>
      <c r="R35" s="1">
        <f t="shared" si="5"/>
        <v>4.665273844448067</v>
      </c>
    </row>
    <row r="36" spans="12:18" x14ac:dyDescent="0.2">
      <c r="L36" s="1">
        <f t="shared" si="6"/>
        <v>2.1113776745352613E-4</v>
      </c>
      <c r="M36" s="1">
        <f t="shared" si="0"/>
        <v>2.1113776745352614E-2</v>
      </c>
      <c r="N36" s="1">
        <f t="shared" si="2"/>
        <v>0.78680673967772397</v>
      </c>
      <c r="O36" s="1"/>
      <c r="P36" s="1">
        <f t="shared" si="3"/>
        <v>2.2383958846161067E-3</v>
      </c>
      <c r="Q36" s="1">
        <f t="shared" si="4"/>
        <v>3.5075181055000343E-3</v>
      </c>
      <c r="R36" s="1">
        <f t="shared" si="5"/>
        <v>5.0784024332558886</v>
      </c>
    </row>
    <row r="37" spans="12:18" x14ac:dyDescent="0.2">
      <c r="L37" s="1">
        <f t="shared" si="6"/>
        <v>2.3225154419887875E-4</v>
      </c>
      <c r="M37" s="1">
        <f t="shared" si="0"/>
        <v>2.3225154419887876E-2</v>
      </c>
      <c r="N37" s="1">
        <f t="shared" si="2"/>
        <v>0.77038269973253826</v>
      </c>
      <c r="O37" s="1"/>
      <c r="P37" s="1">
        <f t="shared" si="3"/>
        <v>2.8842253892953848E-3</v>
      </c>
      <c r="Q37" s="1">
        <f t="shared" si="4"/>
        <v>4.1555043554723841E-3</v>
      </c>
      <c r="R37" s="1">
        <f t="shared" si="5"/>
        <v>5.5232612991128089</v>
      </c>
    </row>
    <row r="38" spans="12:18" x14ac:dyDescent="0.2">
      <c r="L38" s="1">
        <f t="shared" si="6"/>
        <v>2.5547669861876666E-4</v>
      </c>
      <c r="M38" s="1">
        <f t="shared" si="0"/>
        <v>2.5547669861876666E-2</v>
      </c>
      <c r="N38" s="1">
        <f t="shared" si="2"/>
        <v>0.75309044035537476</v>
      </c>
      <c r="O38" s="1"/>
      <c r="P38" s="1">
        <f t="shared" si="3"/>
        <v>3.7069469033376504E-3</v>
      </c>
      <c r="Q38" s="1">
        <f t="shared" si="4"/>
        <v>4.9152965575653754E-3</v>
      </c>
      <c r="R38" s="1">
        <f t="shared" si="5"/>
        <v>6.0014580660175598</v>
      </c>
    </row>
    <row r="39" spans="12:18" x14ac:dyDescent="0.2">
      <c r="L39" s="1">
        <f t="shared" si="6"/>
        <v>2.8102436848064335E-4</v>
      </c>
      <c r="M39" s="1">
        <f t="shared" si="0"/>
        <v>2.8102436848064336E-2</v>
      </c>
      <c r="N39" s="1">
        <f t="shared" si="2"/>
        <v>0.73494397112790832</v>
      </c>
      <c r="O39" s="1"/>
      <c r="P39" s="1">
        <f t="shared" si="3"/>
        <v>4.7515596968579696E-3</v>
      </c>
      <c r="Q39" s="1">
        <f t="shared" si="4"/>
        <v>5.8041976461636422E-3</v>
      </c>
      <c r="R39" s="1">
        <f t="shared" si="5"/>
        <v>6.5145456723981159</v>
      </c>
    </row>
    <row r="40" spans="12:18" x14ac:dyDescent="0.2">
      <c r="L40" s="1">
        <f t="shared" si="6"/>
        <v>3.091268053287077E-4</v>
      </c>
      <c r="M40" s="1">
        <f t="shared" si="0"/>
        <v>3.091268053287077E-2</v>
      </c>
      <c r="N40" s="1">
        <f t="shared" si="2"/>
        <v>0.71596683842812181</v>
      </c>
      <c r="O40" s="1"/>
      <c r="P40" s="1">
        <f t="shared" si="3"/>
        <v>6.0733263187116374E-3</v>
      </c>
      <c r="Q40" s="1">
        <f t="shared" si="4"/>
        <v>6.8417348449969356E-3</v>
      </c>
      <c r="R40" s="1">
        <f t="shared" si="5"/>
        <v>7.0639971186540027</v>
      </c>
    </row>
    <row r="41" spans="12:18" x14ac:dyDescent="0.2">
      <c r="L41" s="1">
        <f t="shared" si="6"/>
        <v>3.400394858615785E-4</v>
      </c>
      <c r="M41" s="1">
        <f t="shared" si="0"/>
        <v>3.4003948586157851E-2</v>
      </c>
      <c r="N41" s="1">
        <f t="shared" si="2"/>
        <v>0.69619265824954701</v>
      </c>
      <c r="O41" s="1"/>
      <c r="P41" s="1">
        <f t="shared" si="3"/>
        <v>7.7397390862279092E-3</v>
      </c>
      <c r="Q41" s="1">
        <f t="shared" si="4"/>
        <v>8.0498565420620977E-3</v>
      </c>
      <c r="R41" s="1">
        <f t="shared" si="5"/>
        <v>7.6511781755254207</v>
      </c>
    </row>
    <row r="42" spans="12:18" x14ac:dyDescent="0.2">
      <c r="L42" s="1">
        <f t="shared" si="6"/>
        <v>3.7404343444773637E-4</v>
      </c>
      <c r="M42" s="1">
        <f t="shared" si="0"/>
        <v>3.7404343444773634E-2</v>
      </c>
      <c r="N42" s="1">
        <f t="shared" si="2"/>
        <v>0.67566544594502753</v>
      </c>
      <c r="O42" s="1"/>
      <c r="P42" s="1">
        <f t="shared" si="3"/>
        <v>9.8327570820154614E-3</v>
      </c>
      <c r="Q42" s="1">
        <f t="shared" si="4"/>
        <v>9.4531332863997536E-3</v>
      </c>
      <c r="R42" s="1">
        <f t="shared" si="5"/>
        <v>8.2773184636890349</v>
      </c>
    </row>
    <row r="43" spans="12:18" x14ac:dyDescent="0.2">
      <c r="L43" s="1">
        <f t="shared" si="6"/>
        <v>4.1144777789251002E-4</v>
      </c>
      <c r="M43" s="1">
        <f t="shared" si="0"/>
        <v>4.1144777789250998E-2</v>
      </c>
      <c r="N43" s="1">
        <f t="shared" si="2"/>
        <v>0.65443970495866399</v>
      </c>
      <c r="O43" s="1"/>
      <c r="P43" s="1">
        <f t="shared" si="3"/>
        <v>1.2451324646926595E-2</v>
      </c>
      <c r="Q43" s="1">
        <f t="shared" si="4"/>
        <v>1.1078962248517232E-2</v>
      </c>
      <c r="R43" s="1">
        <f t="shared" si="5"/>
        <v>8.9434814432441012</v>
      </c>
    </row>
    <row r="44" spans="12:18" x14ac:dyDescent="0.2">
      <c r="L44" s="1">
        <f t="shared" si="6"/>
        <v>4.5259255568176106E-4</v>
      </c>
      <c r="M44" s="1">
        <f t="shared" si="0"/>
        <v>4.5259255568176109E-2</v>
      </c>
      <c r="N44" s="1">
        <f t="shared" si="2"/>
        <v>0.63258024340386787</v>
      </c>
      <c r="O44" s="1"/>
      <c r="P44" s="1">
        <f t="shared" si="3"/>
        <v>1.5714177152121075E-2</v>
      </c>
      <c r="Q44" s="1">
        <f t="shared" si="4"/>
        <v>1.2957775063310181E-2</v>
      </c>
      <c r="R44" s="1">
        <f t="shared" si="5"/>
        <v>9.6505339773311807</v>
      </c>
    </row>
    <row r="45" spans="12:18" x14ac:dyDescent="0.2">
      <c r="L45" s="1">
        <f t="shared" si="6"/>
        <v>4.9785181124993724E-4</v>
      </c>
      <c r="M45" s="1">
        <f t="shared" si="0"/>
        <v>4.9785181124993722E-2</v>
      </c>
      <c r="N45" s="1">
        <f t="shared" si="2"/>
        <v>0.61016169717773516</v>
      </c>
      <c r="O45" s="1"/>
      <c r="P45" s="1">
        <f t="shared" si="3"/>
        <v>1.9762934053973238E-2</v>
      </c>
      <c r="Q45" s="1">
        <f t="shared" si="4"/>
        <v>1.5123249752311637E-2</v>
      </c>
      <c r="R45" s="1">
        <f t="shared" si="5"/>
        <v>10.399116248834718</v>
      </c>
    </row>
    <row r="46" spans="12:18" x14ac:dyDescent="0.2">
      <c r="L46" s="1">
        <f t="shared" si="6"/>
        <v>5.4763699237493104E-4</v>
      </c>
      <c r="M46" s="1">
        <f t="shared" si="0"/>
        <v>5.4763699237493101E-2</v>
      </c>
      <c r="N46" s="1">
        <f t="shared" si="2"/>
        <v>0.58726775084843497</v>
      </c>
      <c r="O46" s="1"/>
      <c r="P46" s="1">
        <f t="shared" si="3"/>
        <v>2.4765473322524906E-2</v>
      </c>
      <c r="Q46" s="1">
        <f t="shared" si="4"/>
        <v>1.7612528382974318E-2</v>
      </c>
      <c r="R46" s="1">
        <f t="shared" si="5"/>
        <v>11.189612903904585</v>
      </c>
    </row>
    <row r="47" spans="12:18" x14ac:dyDescent="0.2">
      <c r="L47" s="1">
        <f t="shared" si="6"/>
        <v>6.0240069161242424E-4</v>
      </c>
      <c r="M47" s="1">
        <f t="shared" si="0"/>
        <v>6.0240069161242422E-2</v>
      </c>
      <c r="N47" s="1">
        <f t="shared" si="2"/>
        <v>0.56399006216287351</v>
      </c>
      <c r="O47" s="1"/>
      <c r="P47" s="1">
        <f t="shared" si="3"/>
        <v>3.0919575841336228E-2</v>
      </c>
      <c r="Q47" s="1">
        <f t="shared" si="4"/>
        <v>2.0466443228803251E-2</v>
      </c>
      <c r="R47" s="1">
        <f t="shared" si="5"/>
        <v>12.022126361770281</v>
      </c>
    </row>
    <row r="48" spans="12:18" x14ac:dyDescent="0.2">
      <c r="L48" s="1">
        <f t="shared" si="6"/>
        <v>6.6264076077366676E-4</v>
      </c>
      <c r="M48" s="1">
        <f t="shared" si="0"/>
        <v>6.6264076077366674E-2</v>
      </c>
      <c r="N48" s="1">
        <f t="shared" si="2"/>
        <v>0.54042691174339852</v>
      </c>
      <c r="O48" s="1"/>
      <c r="P48" s="1">
        <f t="shared" si="3"/>
        <v>3.8456823931936029E-2</v>
      </c>
      <c r="Q48" s="1">
        <f t="shared" si="4"/>
        <v>2.3729755389620091E-2</v>
      </c>
      <c r="R48" s="1">
        <f t="shared" si="5"/>
        <v>12.896453258552336</v>
      </c>
    </row>
    <row r="49" spans="12:18" x14ac:dyDescent="0.2">
      <c r="L49" s="1">
        <f t="shared" si="6"/>
        <v>7.2890483685103351E-4</v>
      </c>
      <c r="M49" s="1">
        <f t="shared" si="0"/>
        <v>7.2890483685103355E-2</v>
      </c>
      <c r="N49" s="1">
        <f t="shared" si="2"/>
        <v>0.51668161518958966</v>
      </c>
      <c r="O49" s="1"/>
      <c r="P49" s="1">
        <f t="shared" si="3"/>
        <v>4.7646735402230189E-2</v>
      </c>
      <c r="Q49" s="1">
        <f t="shared" si="4"/>
        <v>2.7451411046286012E-2</v>
      </c>
      <c r="R49" s="1">
        <f t="shared" si="5"/>
        <v>13.812064976679036</v>
      </c>
    </row>
    <row r="50" spans="12:18" x14ac:dyDescent="0.2">
      <c r="L50" s="1">
        <f t="shared" si="6"/>
        <v>8.0179532053613692E-4</v>
      </c>
      <c r="M50" s="1">
        <f t="shared" si="0"/>
        <v>8.0179532053613695E-2</v>
      </c>
      <c r="N50" s="1">
        <f t="shared" si="2"/>
        <v>0.49286074907180627</v>
      </c>
      <c r="O50" s="1"/>
      <c r="P50" s="1">
        <f t="shared" si="3"/>
        <v>5.8801114040339442E-2</v>
      </c>
      <c r="Q50" s="1">
        <f t="shared" si="4"/>
        <v>3.1684821682163189E-2</v>
      </c>
      <c r="R50" s="1">
        <f t="shared" si="5"/>
        <v>14.768093146786725</v>
      </c>
    </row>
    <row r="51" spans="12:18" x14ac:dyDescent="0.2">
      <c r="L51" s="1">
        <f t="shared" si="6"/>
        <v>8.8197485258975064E-4</v>
      </c>
      <c r="M51" s="1">
        <f t="shared" si="0"/>
        <v>8.819748525897507E-2</v>
      </c>
      <c r="N51" s="1">
        <f t="shared" si="2"/>
        <v>0.46907225392322394</v>
      </c>
      <c r="O51" s="1"/>
      <c r="P51" s="1">
        <f t="shared" si="3"/>
        <v>7.2278599726106563E-2</v>
      </c>
      <c r="Q51" s="1">
        <f t="shared" si="4"/>
        <v>3.6488175629756356E-2</v>
      </c>
      <c r="R51" s="1">
        <f t="shared" si="5"/>
        <v>15.763320894549182</v>
      </c>
    </row>
    <row r="52" spans="12:18" x14ac:dyDescent="0.2">
      <c r="L52" s="1">
        <f t="shared" si="6"/>
        <v>9.7017233784872582E-4</v>
      </c>
      <c r="M52" s="1">
        <f t="shared" si="0"/>
        <v>9.7017233784872578E-2</v>
      </c>
      <c r="N52" s="1">
        <f t="shared" si="2"/>
        <v>0.44542348521759961</v>
      </c>
      <c r="O52" s="1"/>
      <c r="P52" s="1">
        <f t="shared" si="3"/>
        <v>8.8489406566385098E-2</v>
      </c>
      <c r="Q52" s="1">
        <f t="shared" si="4"/>
        <v>4.1924789132138172E-2</v>
      </c>
      <c r="R52" s="1">
        <f t="shared" si="5"/>
        <v>16.796180443412936</v>
      </c>
    </row>
    <row r="53" spans="12:18" x14ac:dyDescent="0.2">
      <c r="L53" s="1">
        <f t="shared" si="6"/>
        <v>1.0671895716335984E-3</v>
      </c>
      <c r="M53" s="1">
        <f t="shared" si="0"/>
        <v>0.10671895716335984</v>
      </c>
      <c r="N53" s="1">
        <f t="shared" si="2"/>
        <v>0.4220192866987641</v>
      </c>
      <c r="O53" s="1"/>
      <c r="P53" s="1">
        <f t="shared" si="3"/>
        <v>0.10790024568854562</v>
      </c>
      <c r="Q53" s="1">
        <f t="shared" si="4"/>
        <v>4.8063505701851493E-2</v>
      </c>
      <c r="R53" s="1">
        <f t="shared" si="5"/>
        <v>17.864757482203878</v>
      </c>
    </row>
    <row r="54" spans="12:18" x14ac:dyDescent="0.2">
      <c r="L54" s="1">
        <f t="shared" si="6"/>
        <v>1.1739085287969582E-3</v>
      </c>
      <c r="M54" s="1">
        <f t="shared" si="0"/>
        <v>0.11739085287969582</v>
      </c>
      <c r="N54" s="1">
        <f t="shared" si="2"/>
        <v>0.39896015897258891</v>
      </c>
      <c r="O54" s="1"/>
      <c r="P54" s="1">
        <f t="shared" si="3"/>
        <v>0.13103944030321796</v>
      </c>
      <c r="Q54" s="1">
        <f t="shared" si="4"/>
        <v>5.4979152898351612E-2</v>
      </c>
      <c r="R54" s="1">
        <f t="shared" si="5"/>
        <v>18.96680247403172</v>
      </c>
    </row>
    <row r="55" spans="12:18" x14ac:dyDescent="0.2">
      <c r="L55" s="1">
        <f t="shared" si="6"/>
        <v>1.2912993816766541E-3</v>
      </c>
      <c r="M55" s="1">
        <f t="shared" si="0"/>
        <v>0.12912993816766541</v>
      </c>
      <c r="N55" s="1">
        <f t="shared" si="2"/>
        <v>0.37634059012641469</v>
      </c>
      <c r="O55" s="1"/>
      <c r="P55" s="1">
        <f t="shared" si="3"/>
        <v>0.15850225388882166</v>
      </c>
      <c r="Q55" s="1">
        <f t="shared" si="4"/>
        <v>6.2753065741292538E-2</v>
      </c>
      <c r="R55" s="1">
        <f t="shared" si="5"/>
        <v>20.099748832679868</v>
      </c>
    </row>
    <row r="56" spans="12:18" x14ac:dyDescent="0.2">
      <c r="L56" s="1">
        <f t="shared" si="6"/>
        <v>1.4204293198443196E-3</v>
      </c>
      <c r="M56" s="1">
        <f t="shared" si="0"/>
        <v>0.14204293198443196</v>
      </c>
      <c r="N56" s="1">
        <f t="shared" si="2"/>
        <v>0.35424760490405532</v>
      </c>
      <c r="O56" s="1"/>
      <c r="P56" s="1">
        <f t="shared" si="3"/>
        <v>0.19095646719004278</v>
      </c>
      <c r="Q56" s="1">
        <f t="shared" si="4"/>
        <v>7.1473685871738163E-2</v>
      </c>
      <c r="R56" s="1">
        <f t="shared" si="5"/>
        <v>21.260737639303692</v>
      </c>
    </row>
    <row r="57" spans="12:18" x14ac:dyDescent="0.2">
      <c r="L57" s="1">
        <f t="shared" si="6"/>
        <v>1.5624722518287517E-3</v>
      </c>
      <c r="M57" s="1">
        <f t="shared" si="0"/>
        <v>0.15624722518287518</v>
      </c>
      <c r="N57" s="1">
        <f t="shared" si="2"/>
        <v>0.3327595756099328</v>
      </c>
      <c r="O57" s="1"/>
      <c r="P57" s="1">
        <f t="shared" si="3"/>
        <v>0.22914825538866213</v>
      </c>
      <c r="Q57" s="1">
        <f t="shared" si="4"/>
        <v>8.123724533048729E-2</v>
      </c>
      <c r="R57" s="1">
        <f t="shared" si="5"/>
        <v>21.298147396848318</v>
      </c>
    </row>
    <row r="58" spans="12:18" x14ac:dyDescent="0.2">
      <c r="L58" s="1">
        <f t="shared" si="6"/>
        <v>1.7187194770116271E-3</v>
      </c>
      <c r="M58" s="1">
        <f t="shared" si="0"/>
        <v>0.17187194770116271</v>
      </c>
      <c r="N58" s="1">
        <f t="shared" si="2"/>
        <v>0.31194532266198488</v>
      </c>
      <c r="O58" s="1"/>
      <c r="P58" s="1">
        <f t="shared" si="3"/>
        <v>0.27390843251388985</v>
      </c>
      <c r="Q58" s="1">
        <f t="shared" si="4"/>
        <v>9.2148543521282877E-2</v>
      </c>
      <c r="R58" s="1">
        <f t="shared" si="5"/>
        <v>21.298147396848318</v>
      </c>
    </row>
    <row r="59" spans="12:18" x14ac:dyDescent="0.2">
      <c r="L59" s="1">
        <f t="shared" si="6"/>
        <v>1.89059142471279E-3</v>
      </c>
      <c r="M59" s="1">
        <f t="shared" si="0"/>
        <v>0.189059142471279</v>
      </c>
      <c r="N59" s="1">
        <f t="shared" si="2"/>
        <v>0.29186351686935652</v>
      </c>
      <c r="O59" s="1"/>
      <c r="P59" s="1">
        <f t="shared" si="3"/>
        <v>0.32615914520462397</v>
      </c>
      <c r="Q59" s="1">
        <f t="shared" si="4"/>
        <v>0.10432182565192735</v>
      </c>
      <c r="R59" s="1">
        <f t="shared" si="5"/>
        <v>21.298147396848318</v>
      </c>
    </row>
    <row r="60" spans="12:18" x14ac:dyDescent="0.2">
      <c r="L60" s="1">
        <f t="shared" si="6"/>
        <v>2.079650567184069E-3</v>
      </c>
      <c r="M60" s="1">
        <f t="shared" si="0"/>
        <v>0.2079650567184069</v>
      </c>
      <c r="N60" s="1">
        <f t="shared" si="2"/>
        <v>0.27256238032560726</v>
      </c>
      <c r="O60" s="1"/>
      <c r="P60" s="1">
        <f t="shared" si="3"/>
        <v>0.38692111176572086</v>
      </c>
      <c r="Q60" s="1">
        <f t="shared" si="4"/>
        <v>0.11788177078027633</v>
      </c>
      <c r="R60" s="1">
        <f t="shared" si="5"/>
        <v>21.298147396848318</v>
      </c>
    </row>
    <row r="61" spans="12:18" x14ac:dyDescent="0.2">
      <c r="L61" s="1">
        <f t="shared" si="6"/>
        <v>2.2876156239024759E-3</v>
      </c>
      <c r="M61" s="1">
        <f t="shared" si="0"/>
        <v>0.22876156239024759</v>
      </c>
      <c r="N61" s="1">
        <f t="shared" si="2"/>
        <v>0.25407966933848297</v>
      </c>
      <c r="O61" s="1"/>
      <c r="P61" s="1">
        <f t="shared" si="3"/>
        <v>0.45732151472766658</v>
      </c>
      <c r="Q61" s="1">
        <f t="shared" si="4"/>
        <v>0.13296459760580159</v>
      </c>
      <c r="R61" s="1">
        <f t="shared" si="5"/>
        <v>21.298147396848318</v>
      </c>
    </row>
    <row r="62" spans="12:18" x14ac:dyDescent="0.2">
      <c r="L62" s="1">
        <f t="shared" si="6"/>
        <v>2.5163771862927236E-3</v>
      </c>
      <c r="M62" s="1">
        <f t="shared" si="0"/>
        <v>0.25163771862927237</v>
      </c>
      <c r="N62" s="1">
        <f t="shared" si="2"/>
        <v>0.23644291184023875</v>
      </c>
      <c r="O62" s="1"/>
      <c r="P62" s="1">
        <f t="shared" si="3"/>
        <v>0.53860266570424553</v>
      </c>
      <c r="Q62" s="1">
        <f t="shared" si="4"/>
        <v>0.14971929639563575</v>
      </c>
      <c r="R62" s="1">
        <f t="shared" si="5"/>
        <v>21.298147396848318</v>
      </c>
    </row>
    <row r="63" spans="12:18" x14ac:dyDescent="0.2">
      <c r="L63" s="1">
        <f t="shared" si="6"/>
        <v>2.7680149049219963E-3</v>
      </c>
      <c r="M63" s="1">
        <f t="shared" si="0"/>
        <v>0.27680149049219965</v>
      </c>
      <c r="N63" s="1">
        <f t="shared" si="2"/>
        <v>0.21966986369248975</v>
      </c>
      <c r="O63" s="1"/>
      <c r="P63" s="1">
        <f t="shared" si="3"/>
        <v>0.63213157034605416</v>
      </c>
      <c r="Q63" s="1">
        <f t="shared" si="4"/>
        <v>0.16830899595264945</v>
      </c>
      <c r="R63" s="1">
        <f t="shared" si="5"/>
        <v>21.298147396848318</v>
      </c>
    </row>
    <row r="64" spans="12:18" x14ac:dyDescent="0.2">
      <c r="L64" s="1">
        <f t="shared" si="6"/>
        <v>3.0448163954141963E-3</v>
      </c>
      <c r="M64" s="1">
        <f t="shared" si="0"/>
        <v>0.3044816395414196</v>
      </c>
      <c r="N64" s="1">
        <f t="shared" si="2"/>
        <v>0.20376914335179283</v>
      </c>
      <c r="O64" s="1"/>
      <c r="P64" s="1">
        <f t="shared" si="3"/>
        <v>0.73941052889801973</v>
      </c>
      <c r="Q64" s="1">
        <f t="shared" si="4"/>
        <v>0.1889124753395183</v>
      </c>
      <c r="R64" s="1">
        <f t="shared" si="5"/>
        <v>21.298147396848318</v>
      </c>
    </row>
    <row r="65" spans="12:18" x14ac:dyDescent="0.2">
      <c r="L65" s="1">
        <f t="shared" si="6"/>
        <v>3.3492980349556162E-3</v>
      </c>
      <c r="M65" s="1">
        <f t="shared" si="0"/>
        <v>0.33492980349556162</v>
      </c>
      <c r="N65" s="1">
        <f t="shared" si="2"/>
        <v>0.18874100235297755</v>
      </c>
      <c r="O65" s="1"/>
      <c r="P65" s="1">
        <f t="shared" si="3"/>
        <v>0.86208891471741045</v>
      </c>
      <c r="Q65" s="1">
        <f t="shared" si="4"/>
        <v>0.21172583116825203</v>
      </c>
      <c r="R65" s="1">
        <f t="shared" si="5"/>
        <v>21.298147396848318</v>
      </c>
    </row>
    <row r="66" spans="12:18" x14ac:dyDescent="0.2">
      <c r="L66" s="1">
        <f t="shared" si="6"/>
        <v>3.6842278384511783E-3</v>
      </c>
      <c r="M66" s="1">
        <f t="shared" si="0"/>
        <v>0.36842278384511784</v>
      </c>
      <c r="N66" s="1">
        <f t="shared" si="2"/>
        <v>0.17457818963920427</v>
      </c>
      <c r="O66" s="1"/>
      <c r="P66" s="1">
        <f t="shared" si="3"/>
        <v>1.0019762796142111</v>
      </c>
      <c r="Q66" s="1">
        <f t="shared" si="4"/>
        <v>0.23696431263865028</v>
      </c>
      <c r="R66" s="1">
        <f t="shared" si="5"/>
        <v>21.298147396848318</v>
      </c>
    </row>
    <row r="67" spans="12:18" x14ac:dyDescent="0.2">
      <c r="L67" s="1">
        <f t="shared" si="6"/>
        <v>4.0526506222962966E-3</v>
      </c>
      <c r="M67" s="1">
        <f t="shared" si="0"/>
        <v>0.40526506222962966</v>
      </c>
      <c r="N67" s="1">
        <f t="shared" si="2"/>
        <v>0.16126687042542667</v>
      </c>
      <c r="O67" s="1"/>
      <c r="P67" s="1">
        <f t="shared" si="3"/>
        <v>1.1610569415930914</v>
      </c>
      <c r="Q67" s="1">
        <f t="shared" si="4"/>
        <v>0.26486433814370758</v>
      </c>
      <c r="R67" s="1">
        <f t="shared" si="5"/>
        <v>21.298147396848318</v>
      </c>
    </row>
    <row r="68" spans="12:18" x14ac:dyDescent="0.2">
      <c r="L68" s="1">
        <f t="shared" si="6"/>
        <v>4.4579156845259271E-3</v>
      </c>
      <c r="M68" s="1">
        <f t="shared" ref="M68:M131" si="7">L68*100</f>
        <v>0.44579156845259271</v>
      </c>
      <c r="N68" s="1">
        <f t="shared" si="2"/>
        <v>0.14878756446673069</v>
      </c>
      <c r="O68" s="1"/>
      <c r="P68" s="1">
        <f t="shared" si="3"/>
        <v>1.341506218051514</v>
      </c>
      <c r="Q68" s="1">
        <f t="shared" si="4"/>
        <v>0.29568570913459286</v>
      </c>
      <c r="R68" s="1">
        <f t="shared" si="5"/>
        <v>21.298147396848318</v>
      </c>
    </row>
    <row r="69" spans="12:18" x14ac:dyDescent="0.2">
      <c r="L69" s="1">
        <f t="shared" si="6"/>
        <v>4.9037072529785203E-3</v>
      </c>
      <c r="M69" s="1">
        <f t="shared" si="7"/>
        <v>0.49037072529785203</v>
      </c>
      <c r="N69" s="1">
        <f t="shared" ref="N69:N132" si="8">(1/(1+0.385*L69/$J$3))</f>
        <v>0.13711607375735496</v>
      </c>
      <c r="O69" s="1"/>
      <c r="P69" s="1">
        <f t="shared" ref="P69:P132" si="9">4*$J$3*$J$2/0.385*(2*L69-2*$J$3/0.385*LN(1+2*0.385*L69/2/$J$3))-4*$J$2*L69*L69/(1+0.385*L69/$J$3)</f>
        <v>1.5457084762257685</v>
      </c>
      <c r="Q69" s="1">
        <f t="shared" ref="Q69:Q132" si="10">0.5*$J$2*L69*L69/(1+0.385*L69/$J$3)</f>
        <v>0.32971403903334862</v>
      </c>
      <c r="R69" s="1">
        <f t="shared" ref="R69:R132" si="11">MIN(100*P69/4/PI()/Q69,$J$8)</f>
        <v>21.298147396848318</v>
      </c>
    </row>
    <row r="70" spans="12:18" x14ac:dyDescent="0.2">
      <c r="L70" s="1">
        <f t="shared" ref="L70:L133" si="12">L69*1.1</f>
        <v>5.3940779782763728E-3</v>
      </c>
      <c r="M70" s="1">
        <f t="shared" si="7"/>
        <v>0.53940779782763726</v>
      </c>
      <c r="N70" s="1">
        <f t="shared" si="8"/>
        <v>0.12622437530250027</v>
      </c>
      <c r="O70" s="1"/>
      <c r="P70" s="1">
        <f t="shared" si="9"/>
        <v>1.7762771831179842</v>
      </c>
      <c r="Q70" s="1">
        <f t="shared" si="10"/>
        <v>0.36726341728328293</v>
      </c>
      <c r="R70" s="1">
        <f t="shared" si="11"/>
        <v>21.298147396848318</v>
      </c>
    </row>
    <row r="71" spans="12:18" x14ac:dyDescent="0.2">
      <c r="L71" s="1">
        <f t="shared" si="12"/>
        <v>5.9334857761040105E-3</v>
      </c>
      <c r="M71" s="1">
        <f t="shared" si="7"/>
        <v>0.59334857761040105</v>
      </c>
      <c r="N71" s="1">
        <f t="shared" si="8"/>
        <v>0.1160814602572892</v>
      </c>
      <c r="O71" s="1"/>
      <c r="P71" s="1">
        <f t="shared" si="9"/>
        <v>2.0360771496541457</v>
      </c>
      <c r="Q71" s="1">
        <f t="shared" si="10"/>
        <v>0.40867933112711707</v>
      </c>
      <c r="R71" s="1">
        <f t="shared" si="11"/>
        <v>21.298147396848318</v>
      </c>
    </row>
    <row r="72" spans="12:18" x14ac:dyDescent="0.2">
      <c r="L72" s="1">
        <f t="shared" si="12"/>
        <v>6.5268343537144124E-3</v>
      </c>
      <c r="M72" s="1">
        <f t="shared" si="7"/>
        <v>0.65268343537144125</v>
      </c>
      <c r="N72" s="1">
        <f t="shared" si="8"/>
        <v>0.10665410608634826</v>
      </c>
      <c r="O72" s="1"/>
      <c r="P72" s="1">
        <f t="shared" si="9"/>
        <v>2.3282491787200366</v>
      </c>
      <c r="Q72" s="1">
        <f t="shared" si="10"/>
        <v>0.45434187040093499</v>
      </c>
      <c r="R72" s="1">
        <f t="shared" si="11"/>
        <v>21.298147396848318</v>
      </c>
    </row>
    <row r="73" spans="12:18" x14ac:dyDescent="0.2">
      <c r="L73" s="1">
        <f t="shared" si="12"/>
        <v>7.1795177890858538E-3</v>
      </c>
      <c r="M73" s="1">
        <f t="shared" si="7"/>
        <v>0.71795177890858541</v>
      </c>
      <c r="N73" s="1">
        <f t="shared" si="8"/>
        <v>9.7907573233250791E-2</v>
      </c>
      <c r="O73" s="1"/>
      <c r="P73" s="1">
        <f t="shared" si="9"/>
        <v>2.6562373442445812</v>
      </c>
      <c r="Q73" s="1">
        <f t="shared" si="10"/>
        <v>0.50466924353544185</v>
      </c>
      <c r="R73" s="1">
        <f t="shared" si="11"/>
        <v>21.298147396848318</v>
      </c>
    </row>
    <row r="74" spans="12:18" x14ac:dyDescent="0.2">
      <c r="L74" s="1">
        <f t="shared" si="12"/>
        <v>7.8974695679944404E-3</v>
      </c>
      <c r="M74" s="1">
        <f t="shared" si="7"/>
        <v>0.78974695679944407</v>
      </c>
      <c r="N74" s="1">
        <f t="shared" si="8"/>
        <v>8.9806221962371827E-2</v>
      </c>
      <c r="O74" s="1"/>
      <c r="P74" s="1">
        <f t="shared" si="9"/>
        <v>3.0238191488501123</v>
      </c>
      <c r="Q74" s="1">
        <f t="shared" si="10"/>
        <v>0.560121636080264</v>
      </c>
      <c r="R74" s="1">
        <f t="shared" si="11"/>
        <v>21.298147396848318</v>
      </c>
    </row>
    <row r="75" spans="12:18" x14ac:dyDescent="0.2">
      <c r="L75" s="1">
        <f t="shared" si="12"/>
        <v>8.6872165247938848E-3</v>
      </c>
      <c r="M75" s="1">
        <f t="shared" si="7"/>
        <v>0.86872165247938848</v>
      </c>
      <c r="N75" s="1">
        <f t="shared" si="8"/>
        <v>8.2314048484778524E-2</v>
      </c>
      <c r="O75" s="1"/>
      <c r="P75" s="1">
        <f t="shared" si="9"/>
        <v>3.4351388309406916</v>
      </c>
      <c r="Q75" s="1">
        <f t="shared" si="10"/>
        <v>0.6212054464343556</v>
      </c>
      <c r="R75" s="1">
        <f t="shared" si="11"/>
        <v>21.298147396848318</v>
      </c>
    </row>
    <row r="76" spans="12:18" x14ac:dyDescent="0.2">
      <c r="L76" s="1">
        <f t="shared" si="12"/>
        <v>9.5559381772732741E-3</v>
      </c>
      <c r="M76" s="1">
        <f t="shared" si="7"/>
        <v>0.95559381772732743</v>
      </c>
      <c r="N76" s="1">
        <f t="shared" si="8"/>
        <v>7.5395142203512899E-2</v>
      </c>
      <c r="O76" s="1"/>
      <c r="P76" s="1">
        <f t="shared" si="9"/>
        <v>3.8947441186155336</v>
      </c>
      <c r="Q76" s="1">
        <f t="shared" si="10"/>
        <v>0.68847793710465799</v>
      </c>
      <c r="R76" s="1">
        <f t="shared" si="11"/>
        <v>21.298147396848318</v>
      </c>
    </row>
    <row r="77" spans="12:18" x14ac:dyDescent="0.2">
      <c r="L77" s="1">
        <f t="shared" si="12"/>
        <v>1.0511531995000602E-2</v>
      </c>
      <c r="M77" s="1">
        <f t="shared" si="7"/>
        <v>1.0511531995000603</v>
      </c>
      <c r="N77" s="1">
        <f t="shared" si="8"/>
        <v>6.9014067954783889E-2</v>
      </c>
      <c r="O77" s="1"/>
      <c r="P77" s="1">
        <f t="shared" si="9"/>
        <v>4.4076267576410952</v>
      </c>
      <c r="Q77" s="1">
        <f t="shared" si="10"/>
        <v>0.76255234376016201</v>
      </c>
      <c r="R77" s="1">
        <f t="shared" si="11"/>
        <v>21.298147396848318</v>
      </c>
    </row>
    <row r="78" spans="12:18" x14ac:dyDescent="0.2">
      <c r="L78" s="1">
        <f t="shared" si="12"/>
        <v>1.1562685194500663E-2</v>
      </c>
      <c r="M78" s="1">
        <f t="shared" si="7"/>
        <v>1.1562685194500664</v>
      </c>
      <c r="N78" s="1">
        <f t="shared" si="8"/>
        <v>6.3136178551344235E-2</v>
      </c>
      <c r="O78" s="1"/>
      <c r="P78" s="1">
        <f t="shared" si="9"/>
        <v>4.9792671740758401</v>
      </c>
      <c r="Q78" s="1">
        <f t="shared" si="10"/>
        <v>0.8441034886385208</v>
      </c>
      <c r="R78" s="1">
        <f t="shared" si="11"/>
        <v>21.298147396848318</v>
      </c>
    </row>
    <row r="79" spans="12:18" x14ac:dyDescent="0.2">
      <c r="L79" s="1">
        <f t="shared" si="12"/>
        <v>1.271895371395073E-2</v>
      </c>
      <c r="M79" s="1">
        <f t="shared" si="7"/>
        <v>1.2718953713950729</v>
      </c>
      <c r="N79" s="1">
        <f t="shared" si="8"/>
        <v>5.7727863839289781E-2</v>
      </c>
      <c r="O79" s="1"/>
      <c r="P79" s="1">
        <f t="shared" si="9"/>
        <v>5.6156836692269776</v>
      </c>
      <c r="Q79" s="1">
        <f t="shared" si="10"/>
        <v>0.93387394954079628</v>
      </c>
      <c r="R79" s="1">
        <f t="shared" si="11"/>
        <v>21.298147396848318</v>
      </c>
    </row>
    <row r="80" spans="12:18" x14ac:dyDescent="0.2">
      <c r="L80" s="1">
        <f t="shared" si="12"/>
        <v>1.3990849085345805E-2</v>
      </c>
      <c r="M80" s="1">
        <f t="shared" si="7"/>
        <v>1.3990849085345805</v>
      </c>
      <c r="N80" s="1">
        <f t="shared" si="8"/>
        <v>5.2756742951509707E-2</v>
      </c>
      <c r="O80" s="1"/>
      <c r="P80" s="1">
        <f t="shared" si="9"/>
        <v>6.323486585676001</v>
      </c>
      <c r="Q80" s="1">
        <f t="shared" si="10"/>
        <v>1.0326808407644299</v>
      </c>
      <c r="R80" s="1">
        <f t="shared" si="11"/>
        <v>21.298147396848318</v>
      </c>
    </row>
    <row r="81" spans="12:18" x14ac:dyDescent="0.2">
      <c r="L81" s="1">
        <f t="shared" si="12"/>
        <v>1.5389933993880386E-2</v>
      </c>
      <c r="M81" s="1">
        <f t="shared" si="7"/>
        <v>1.5389933993880385</v>
      </c>
      <c r="N81" s="1">
        <f t="shared" si="8"/>
        <v>4.8191806569696682E-2</v>
      </c>
      <c r="O81" s="1"/>
      <c r="P81" s="1">
        <f t="shared" si="9"/>
        <v>7.1099379284297353</v>
      </c>
      <c r="Q81" s="1">
        <f t="shared" si="10"/>
        <v>1.1414232679267717</v>
      </c>
      <c r="R81" s="1">
        <f t="shared" si="11"/>
        <v>21.298147396848318</v>
      </c>
    </row>
    <row r="82" spans="12:18" x14ac:dyDescent="0.2">
      <c r="L82" s="1">
        <f t="shared" si="12"/>
        <v>1.6928927393268425E-2</v>
      </c>
      <c r="M82" s="1">
        <f t="shared" si="7"/>
        <v>1.6928927393268425</v>
      </c>
      <c r="N82" s="1">
        <f t="shared" si="8"/>
        <v>4.4003515874762714E-2</v>
      </c>
      <c r="O82" s="1"/>
      <c r="P82" s="1">
        <f t="shared" si="9"/>
        <v>7.9830169751752322</v>
      </c>
      <c r="Q82" s="1">
        <f t="shared" si="10"/>
        <v>1.261090524777353</v>
      </c>
      <c r="R82" s="1">
        <f t="shared" si="11"/>
        <v>21.298147396848318</v>
      </c>
    </row>
    <row r="83" spans="12:18" x14ac:dyDescent="0.2">
      <c r="L83" s="1">
        <f t="shared" si="12"/>
        <v>1.8621820132595269E-2</v>
      </c>
      <c r="M83" s="1">
        <f t="shared" si="7"/>
        <v>1.8621820132595268</v>
      </c>
      <c r="N83" s="1">
        <f t="shared" si="8"/>
        <v>4.0163864545339989E-2</v>
      </c>
      <c r="O83" s="1"/>
      <c r="P83" s="1">
        <f t="shared" si="9"/>
        <v>8.9514924645312082</v>
      </c>
      <c r="Q83" s="1">
        <f t="shared" si="10"/>
        <v>1.3927711068469113</v>
      </c>
      <c r="R83" s="1">
        <f t="shared" si="11"/>
        <v>21.298147396848318</v>
      </c>
    </row>
    <row r="84" spans="12:18" x14ac:dyDescent="0.2">
      <c r="L84" s="1">
        <f t="shared" si="12"/>
        <v>2.0484002145854798E-2</v>
      </c>
      <c r="M84" s="1">
        <f t="shared" si="7"/>
        <v>2.0484002145854796</v>
      </c>
      <c r="N84" s="1">
        <f t="shared" si="8"/>
        <v>3.6646409717214098E-2</v>
      </c>
      <c r="O84" s="1"/>
      <c r="P84" s="1">
        <f t="shared" si="9"/>
        <v>10.02500201154427</v>
      </c>
      <c r="Q84" s="1">
        <f t="shared" si="10"/>
        <v>1.5376626242002214</v>
      </c>
      <c r="R84" s="1">
        <f t="shared" si="11"/>
        <v>21.298147396848318</v>
      </c>
    </row>
    <row r="85" spans="12:18" x14ac:dyDescent="0.2">
      <c r="L85" s="1">
        <f t="shared" si="12"/>
        <v>2.2532402360440278E-2</v>
      </c>
      <c r="M85" s="1">
        <f t="shared" si="7"/>
        <v>2.2532402360440278</v>
      </c>
      <c r="N85" s="1">
        <f t="shared" si="8"/>
        <v>3.3426277293195326E-2</v>
      </c>
      <c r="O85" s="1"/>
      <c r="P85" s="1">
        <f t="shared" si="9"/>
        <v>11.214139465982489</v>
      </c>
      <c r="Q85" s="1">
        <f t="shared" si="10"/>
        <v>1.6970827037188323</v>
      </c>
      <c r="R85" s="1">
        <f t="shared" si="11"/>
        <v>21.298147396848318</v>
      </c>
    </row>
    <row r="86" spans="12:18" x14ac:dyDescent="0.2">
      <c r="L86" s="1">
        <f t="shared" si="12"/>
        <v>2.4785642596484306E-2</v>
      </c>
      <c r="M86" s="1">
        <f t="shared" si="7"/>
        <v>2.4785642596484307</v>
      </c>
      <c r="N86" s="1">
        <f t="shared" si="8"/>
        <v>3.0480146432595126E-2</v>
      </c>
      <c r="O86" s="1"/>
      <c r="P86" s="1">
        <f t="shared" si="9"/>
        <v>12.530551001803376</v>
      </c>
      <c r="Q86" s="1">
        <f t="shared" si="10"/>
        <v>1.8724809803156492</v>
      </c>
      <c r="R86" s="1">
        <f t="shared" si="11"/>
        <v>21.298147396848318</v>
      </c>
    </row>
    <row r="87" spans="12:18" x14ac:dyDescent="0.2">
      <c r="L87" s="1">
        <f t="shared" si="12"/>
        <v>2.726420685613274E-2</v>
      </c>
      <c r="M87" s="1">
        <f t="shared" si="7"/>
        <v>2.7264206856132742</v>
      </c>
      <c r="N87" s="1">
        <f t="shared" si="8"/>
        <v>2.7786217482146817E-2</v>
      </c>
      <c r="O87" s="1"/>
      <c r="P87" s="1">
        <f t="shared" si="9"/>
        <v>13.987040806156731</v>
      </c>
      <c r="Q87" s="1">
        <f t="shared" si="10"/>
        <v>2.06545228635974</v>
      </c>
      <c r="R87" s="1">
        <f t="shared" si="11"/>
        <v>21.298147396848318</v>
      </c>
    </row>
    <row r="88" spans="12:18" x14ac:dyDescent="0.2">
      <c r="L88" s="1">
        <f t="shared" si="12"/>
        <v>2.9990627541746015E-2</v>
      </c>
      <c r="M88" s="1">
        <f t="shared" si="7"/>
        <v>2.9990627541746013</v>
      </c>
      <c r="N88" s="1">
        <f t="shared" si="8"/>
        <v>2.5324167057717104E-2</v>
      </c>
      <c r="O88" s="1"/>
      <c r="P88" s="1">
        <f t="shared" si="9"/>
        <v>15.597687324135723</v>
      </c>
      <c r="Q88" s="1">
        <f t="shared" si="10"/>
        <v>2.2777511594581612</v>
      </c>
      <c r="R88" s="1">
        <f t="shared" si="11"/>
        <v>21.298147396848318</v>
      </c>
    </row>
    <row r="89" spans="12:18" x14ac:dyDescent="0.2">
      <c r="L89" s="1">
        <f t="shared" si="12"/>
        <v>3.2989690295920616E-2</v>
      </c>
      <c r="M89" s="1">
        <f t="shared" si="7"/>
        <v>3.2989690295920617</v>
      </c>
      <c r="N89" s="1">
        <f t="shared" si="8"/>
        <v>2.3075093463537644E-2</v>
      </c>
      <c r="O89" s="1"/>
      <c r="P89" s="1">
        <f t="shared" si="9"/>
        <v>17.377971111999763</v>
      </c>
      <c r="Q89" s="1">
        <f t="shared" si="10"/>
        <v>2.5113078007020064</v>
      </c>
      <c r="R89" s="1">
        <f t="shared" si="11"/>
        <v>21.298147396848318</v>
      </c>
    </row>
    <row r="90" spans="12:18" x14ac:dyDescent="0.2">
      <c r="L90" s="1">
        <f t="shared" si="12"/>
        <v>3.628865932551268E-2</v>
      </c>
      <c r="M90" s="1">
        <f t="shared" si="7"/>
        <v>3.628865932551268</v>
      </c>
      <c r="N90" s="1">
        <f t="shared" si="8"/>
        <v>2.1021455152523679E-2</v>
      </c>
      <c r="O90" s="1"/>
      <c r="P90" s="1">
        <f t="shared" si="9"/>
        <v>19.344915457630581</v>
      </c>
      <c r="Q90" s="1">
        <f t="shared" si="10"/>
        <v>2.7682456286459378</v>
      </c>
      <c r="R90" s="1">
        <f t="shared" si="11"/>
        <v>21.298147396848318</v>
      </c>
    </row>
    <row r="91" spans="12:18" x14ac:dyDescent="0.2">
      <c r="L91" s="1">
        <f t="shared" si="12"/>
        <v>3.9917525258063954E-2</v>
      </c>
      <c r="M91" s="1">
        <f t="shared" si="7"/>
        <v>3.9917525258063953</v>
      </c>
      <c r="N91" s="1">
        <f t="shared" si="8"/>
        <v>1.9147004492862604E-2</v>
      </c>
      <c r="O91" s="1"/>
      <c r="P91" s="1">
        <f t="shared" si="9"/>
        <v>21.517241043509856</v>
      </c>
      <c r="Q91" s="1">
        <f t="shared" si="10"/>
        <v>3.0509005887743257</v>
      </c>
      <c r="R91" s="1">
        <f t="shared" si="11"/>
        <v>21.298147396848318</v>
      </c>
    </row>
    <row r="92" spans="12:18" x14ac:dyDescent="0.2">
      <c r="L92" s="1">
        <f t="shared" si="12"/>
        <v>4.3909277783870354E-2</v>
      </c>
      <c r="M92" s="1">
        <f t="shared" si="7"/>
        <v>4.3909277783870353</v>
      </c>
      <c r="N92" s="1">
        <f t="shared" si="8"/>
        <v>1.7436718714563138E-2</v>
      </c>
      <c r="O92" s="1"/>
      <c r="P92" s="1">
        <f t="shared" si="9"/>
        <v>23.915536055580411</v>
      </c>
      <c r="Q92" s="1">
        <f t="shared" si="10"/>
        <v>3.3618423941449391</v>
      </c>
      <c r="R92" s="1">
        <f t="shared" si="11"/>
        <v>21.298147396848318</v>
      </c>
    </row>
    <row r="93" spans="12:18" x14ac:dyDescent="0.2">
      <c r="L93" s="1">
        <f t="shared" si="12"/>
        <v>4.8300205562257392E-2</v>
      </c>
      <c r="M93" s="1">
        <f t="shared" si="7"/>
        <v>4.8300205562257394</v>
      </c>
      <c r="N93" s="1">
        <f t="shared" si="8"/>
        <v>1.5876729564832777E-2</v>
      </c>
      <c r="O93" s="1"/>
      <c r="P93" s="1">
        <f t="shared" si="9"/>
        <v>26.562443282139597</v>
      </c>
      <c r="Q93" s="1">
        <f t="shared" si="10"/>
        <v>3.7038978904378901</v>
      </c>
      <c r="R93" s="1">
        <f t="shared" si="11"/>
        <v>21.298147396848318</v>
      </c>
    </row>
    <row r="94" spans="12:18" x14ac:dyDescent="0.2">
      <c r="L94" s="1">
        <f t="shared" si="12"/>
        <v>5.3130226118483136E-2</v>
      </c>
      <c r="M94" s="1">
        <f t="shared" si="7"/>
        <v>5.3130226118483135</v>
      </c>
      <c r="N94" s="1">
        <f t="shared" si="8"/>
        <v>1.4454252901154646E-2</v>
      </c>
      <c r="O94" s="1"/>
      <c r="P94" s="1">
        <f t="shared" si="9"/>
        <v>29.482865901694232</v>
      </c>
      <c r="Q94" s="1">
        <f t="shared" si="10"/>
        <v>4.0801767579328088</v>
      </c>
      <c r="R94" s="1">
        <f t="shared" si="11"/>
        <v>21.298147396848318</v>
      </c>
    </row>
    <row r="95" spans="12:18" x14ac:dyDescent="0.2">
      <c r="L95" s="1">
        <f t="shared" si="12"/>
        <v>5.8443248730331451E-2</v>
      </c>
      <c r="M95" s="1">
        <f t="shared" si="7"/>
        <v>5.8443248730331447</v>
      </c>
      <c r="N95" s="1">
        <f t="shared" si="8"/>
        <v>1.3157519192864722E-2</v>
      </c>
      <c r="O95" s="1"/>
      <c r="P95" s="1">
        <f t="shared" si="9"/>
        <v>32.704193828892329</v>
      </c>
      <c r="Q95" s="1">
        <f t="shared" si="10"/>
        <v>4.4940997841663961</v>
      </c>
      <c r="R95" s="1">
        <f t="shared" si="11"/>
        <v>21.298147396848318</v>
      </c>
    </row>
    <row r="96" spans="12:18" x14ac:dyDescent="0.2">
      <c r="L96" s="1">
        <f t="shared" si="12"/>
        <v>6.4287573603364595E-2</v>
      </c>
      <c r="M96" s="1">
        <f t="shared" si="7"/>
        <v>6.4287573603364594</v>
      </c>
      <c r="N96" s="1">
        <f t="shared" si="8"/>
        <v>1.1975705682364638E-2</v>
      </c>
      <c r="O96" s="1"/>
      <c r="P96" s="1">
        <f t="shared" si="9"/>
        <v>36.256552674787216</v>
      </c>
      <c r="Q96" s="1">
        <f t="shared" si="10"/>
        <v>4.9494299643784956</v>
      </c>
      <c r="R96" s="1">
        <f t="shared" si="11"/>
        <v>21.298147396848318</v>
      </c>
    </row>
    <row r="97" spans="12:18" x14ac:dyDescent="0.2">
      <c r="L97" s="1">
        <f t="shared" si="12"/>
        <v>7.0716330963701057E-2</v>
      </c>
      <c r="M97" s="1">
        <f t="shared" si="7"/>
        <v>7.071633096370106</v>
      </c>
      <c r="N97" s="1">
        <f t="shared" si="8"/>
        <v>1.0898870772025662E-2</v>
      </c>
      <c r="O97" s="1"/>
      <c r="P97" s="1">
        <f t="shared" si="9"/>
        <v>40.17307758349051</v>
      </c>
      <c r="Q97" s="1">
        <f t="shared" si="10"/>
        <v>5.4503067125498088</v>
      </c>
      <c r="R97" s="1">
        <f t="shared" si="11"/>
        <v>21.298147396848318</v>
      </c>
    </row>
    <row r="98" spans="12:18" x14ac:dyDescent="0.2">
      <c r="L98" s="1">
        <f t="shared" si="12"/>
        <v>7.7787964060071171E-2</v>
      </c>
      <c r="M98" s="1">
        <f t="shared" si="7"/>
        <v>7.7787964060071175</v>
      </c>
      <c r="N98" s="1">
        <f t="shared" si="8"/>
        <v>9.9178910484658961E-3</v>
      </c>
      <c r="O98" s="1"/>
      <c r="P98" s="1">
        <f t="shared" si="9"/>
        <v>44.490214433605367</v>
      </c>
      <c r="Q98" s="1">
        <f t="shared" si="10"/>
        <v>6.0012834941019273</v>
      </c>
      <c r="R98" s="1">
        <f t="shared" si="11"/>
        <v>21.298147396848318</v>
      </c>
    </row>
    <row r="99" spans="12:18" x14ac:dyDescent="0.2">
      <c r="L99" s="1">
        <f t="shared" si="12"/>
        <v>8.5566760466078293E-2</v>
      </c>
      <c r="M99" s="1">
        <f t="shared" si="7"/>
        <v>8.55667604660783</v>
      </c>
      <c r="N99" s="1">
        <f t="shared" si="8"/>
        <v>9.0244012284382055E-3</v>
      </c>
      <c r="O99" s="1"/>
      <c r="P99" s="1">
        <f t="shared" si="9"/>
        <v>49.248051141762254</v>
      </c>
      <c r="Q99" s="1">
        <f t="shared" si="10"/>
        <v>6.6073692224271214</v>
      </c>
      <c r="R99" s="1">
        <f t="shared" si="11"/>
        <v>21.298147396848318</v>
      </c>
    </row>
    <row r="100" spans="12:18" x14ac:dyDescent="0.2">
      <c r="L100" s="1">
        <f t="shared" si="12"/>
        <v>9.4123436512686134E-2</v>
      </c>
      <c r="M100" s="1">
        <f t="shared" si="7"/>
        <v>9.4123436512686141</v>
      </c>
      <c r="N100" s="1">
        <f t="shared" si="8"/>
        <v>8.2107372064831458E-3</v>
      </c>
      <c r="O100" s="1"/>
      <c r="P100" s="1">
        <f t="shared" si="9"/>
        <v>54.490682079370472</v>
      </c>
      <c r="Q100" s="1">
        <f t="shared" si="10"/>
        <v>7.2740737956241066</v>
      </c>
      <c r="R100" s="1">
        <f t="shared" si="11"/>
        <v>21.298147396848318</v>
      </c>
    </row>
    <row r="101" spans="12:18" x14ac:dyDescent="0.2">
      <c r="L101" s="1">
        <f t="shared" si="12"/>
        <v>0.10353578016395476</v>
      </c>
      <c r="M101" s="1">
        <f t="shared" si="7"/>
        <v>10.353578016395476</v>
      </c>
      <c r="N101" s="1">
        <f t="shared" si="8"/>
        <v>7.4698823004876475E-3</v>
      </c>
      <c r="O101" s="1"/>
      <c r="P101" s="1">
        <f t="shared" si="9"/>
        <v>60.266608914846074</v>
      </c>
      <c r="Q101" s="1">
        <f t="shared" si="10"/>
        <v>8.0074581874473392</v>
      </c>
      <c r="R101" s="1">
        <f t="shared" si="11"/>
        <v>21.298147396848318</v>
      </c>
    </row>
    <row r="102" spans="12:18" x14ac:dyDescent="0.2">
      <c r="L102" s="1">
        <f t="shared" si="12"/>
        <v>0.11388935818035024</v>
      </c>
      <c r="M102" s="1">
        <f t="shared" si="7"/>
        <v>11.388935818035025</v>
      </c>
      <c r="N102" s="1">
        <f t="shared" si="8"/>
        <v>6.7954167243627463E-3</v>
      </c>
      <c r="O102" s="1"/>
      <c r="P102" s="1">
        <f t="shared" si="9"/>
        <v>66.629181524814371</v>
      </c>
      <c r="Q102" s="1">
        <f t="shared" si="10"/>
        <v>8.8141895478736014</v>
      </c>
      <c r="R102" s="1">
        <f t="shared" si="11"/>
        <v>21.298147396848318</v>
      </c>
    </row>
    <row r="103" spans="12:18" x14ac:dyDescent="0.2">
      <c r="L103" s="1">
        <f t="shared" si="12"/>
        <v>0.12527829399838528</v>
      </c>
      <c r="M103" s="1">
        <f t="shared" si="7"/>
        <v>12.527829399838527</v>
      </c>
      <c r="N103" s="1">
        <f t="shared" si="8"/>
        <v>6.1814702645494853E-3</v>
      </c>
      <c r="O103" s="1"/>
      <c r="P103" s="1">
        <f t="shared" si="9"/>
        <v>73.637082982134302</v>
      </c>
      <c r="Q103" s="1">
        <f t="shared" si="10"/>
        <v>9.701601814226553</v>
      </c>
      <c r="R103" s="1">
        <f t="shared" si="11"/>
        <v>21.298147396848318</v>
      </c>
    </row>
    <row r="104" spans="12:18" x14ac:dyDescent="0.2">
      <c r="L104" s="1">
        <f t="shared" si="12"/>
        <v>0.13780612339822382</v>
      </c>
      <c r="M104" s="1">
        <f t="shared" si="7"/>
        <v>13.780612339822381</v>
      </c>
      <c r="N104" s="1">
        <f t="shared" si="8"/>
        <v>5.6226780966323921E-3</v>
      </c>
      <c r="O104" s="1"/>
      <c r="P104" s="1">
        <f t="shared" si="9"/>
        <v>81.354863029359976</v>
      </c>
      <c r="Q104" s="1">
        <f t="shared" si="10"/>
        <v>10.677762383891752</v>
      </c>
      <c r="R104" s="1">
        <f t="shared" si="11"/>
        <v>21.298147396848318</v>
      </c>
    </row>
    <row r="105" spans="12:18" x14ac:dyDescent="0.2">
      <c r="L105" s="1">
        <f t="shared" si="12"/>
        <v>0.15158673573804621</v>
      </c>
      <c r="M105" s="1">
        <f t="shared" si="7"/>
        <v>15.15867357380462</v>
      </c>
      <c r="N105" s="1">
        <f t="shared" si="8"/>
        <v>5.1141396479368632E-3</v>
      </c>
      <c r="O105" s="1"/>
      <c r="P105" s="1">
        <f t="shared" si="9"/>
        <v>89.853524887091353</v>
      </c>
      <c r="Q105" s="1">
        <f t="shared" si="10"/>
        <v>11.751545454756384</v>
      </c>
      <c r="R105" s="1">
        <f t="shared" si="11"/>
        <v>21.298147396848318</v>
      </c>
    </row>
    <row r="106" spans="12:18" x14ac:dyDescent="0.2">
      <c r="L106" s="1">
        <f t="shared" si="12"/>
        <v>0.16674540931185083</v>
      </c>
      <c r="M106" s="1">
        <f t="shared" si="7"/>
        <v>16.674540931185085</v>
      </c>
      <c r="N106" s="1">
        <f t="shared" si="8"/>
        <v>4.6513803898398133E-3</v>
      </c>
      <c r="O106" s="1"/>
      <c r="P106" s="1">
        <f t="shared" si="9"/>
        <v>99.211170731579841</v>
      </c>
      <c r="Q106" s="1">
        <f t="shared" si="10"/>
        <v>12.932712700120664</v>
      </c>
      <c r="R106" s="1">
        <f t="shared" si="11"/>
        <v>21.298147396848318</v>
      </c>
    </row>
    <row r="107" spans="12:18" x14ac:dyDescent="0.2">
      <c r="L107" s="1">
        <f t="shared" si="12"/>
        <v>0.18341995024303592</v>
      </c>
      <c r="M107" s="1">
        <f t="shared" si="7"/>
        <v>18.341995024303593</v>
      </c>
      <c r="N107" s="1">
        <f t="shared" si="8"/>
        <v>4.2303164281158809E-3</v>
      </c>
      <c r="O107" s="1"/>
      <c r="P107" s="1">
        <f t="shared" si="9"/>
        <v>109.51371170935219</v>
      </c>
      <c r="Q107" s="1">
        <f t="shared" si="10"/>
        <v>14.23200201150223</v>
      </c>
      <c r="R107" s="1">
        <f t="shared" si="11"/>
        <v>21.298147396848318</v>
      </c>
    </row>
    <row r="108" spans="12:18" x14ac:dyDescent="0.2">
      <c r="L108" s="1">
        <f t="shared" si="12"/>
        <v>0.20176194526733954</v>
      </c>
      <c r="M108" s="1">
        <f t="shared" si="7"/>
        <v>20.176194526733955</v>
      </c>
      <c r="N108" s="1">
        <f t="shared" si="8"/>
        <v>3.8472217496844626E-3</v>
      </c>
      <c r="O108" s="1"/>
      <c r="P108" s="1">
        <f t="shared" si="9"/>
        <v>120.85564894335323</v>
      </c>
      <c r="Q108" s="1">
        <f t="shared" si="10"/>
        <v>15.661225116097274</v>
      </c>
      <c r="R108" s="1">
        <f t="shared" si="11"/>
        <v>21.298147396848318</v>
      </c>
    </row>
    <row r="109" spans="12:18" x14ac:dyDescent="0.2">
      <c r="L109" s="1">
        <f t="shared" si="12"/>
        <v>0.22193813979407351</v>
      </c>
      <c r="M109" s="1">
        <f t="shared" si="7"/>
        <v>22.193813979407352</v>
      </c>
      <c r="N109" s="1">
        <f t="shared" si="8"/>
        <v>3.4986979785275631E-3</v>
      </c>
      <c r="O109" s="1"/>
      <c r="P109" s="1">
        <f t="shared" si="9"/>
        <v>133.34093263051415</v>
      </c>
      <c r="Q109" s="1">
        <f t="shared" si="10"/>
        <v>17.233374956339048</v>
      </c>
      <c r="R109" s="1">
        <f t="shared" si="11"/>
        <v>21.298147396848318</v>
      </c>
    </row>
    <row r="110" spans="12:18" x14ac:dyDescent="0.2">
      <c r="L110" s="1">
        <f t="shared" si="12"/>
        <v>0.24413195377348088</v>
      </c>
      <c r="M110" s="1">
        <f t="shared" si="7"/>
        <v>24.413195377348089</v>
      </c>
      <c r="N110" s="1">
        <f t="shared" si="8"/>
        <v>3.1816464914021349E-3</v>
      </c>
      <c r="O110" s="1"/>
      <c r="P110" s="1">
        <f t="shared" si="9"/>
        <v>147.08390704060042</v>
      </c>
      <c r="Q110" s="1">
        <f t="shared" si="10"/>
        <v>18.962743807739088</v>
      </c>
      <c r="R110" s="1">
        <f t="shared" si="11"/>
        <v>21.298147396848318</v>
      </c>
    </row>
    <row r="111" spans="12:18" x14ac:dyDescent="0.2">
      <c r="L111" s="1">
        <f t="shared" si="12"/>
        <v>0.268545149150829</v>
      </c>
      <c r="M111" s="1">
        <f t="shared" si="7"/>
        <v>26.854514915082898</v>
      </c>
      <c r="N111" s="1">
        <f t="shared" si="8"/>
        <v>2.8932427445134733E-3</v>
      </c>
      <c r="O111" s="1"/>
      <c r="P111" s="1">
        <f t="shared" si="9"/>
        <v>162.21035000713502</v>
      </c>
      <c r="Q111" s="1">
        <f t="shared" si="10"/>
        <v>20.86505320881616</v>
      </c>
      <c r="R111" s="1">
        <f t="shared" si="11"/>
        <v>21.298147396848318</v>
      </c>
    </row>
    <row r="112" spans="12:18" x14ac:dyDescent="0.2">
      <c r="L112" s="1">
        <f t="shared" si="12"/>
        <v>0.29539966406591195</v>
      </c>
      <c r="M112" s="1">
        <f t="shared" si="7"/>
        <v>29.539966406591194</v>
      </c>
      <c r="N112" s="1">
        <f t="shared" si="8"/>
        <v>2.6309126649194502E-3</v>
      </c>
      <c r="O112" s="1"/>
      <c r="P112" s="1">
        <f t="shared" si="9"/>
        <v>178.85861636022796</v>
      </c>
      <c r="Q112" s="1">
        <f t="shared" si="10"/>
        <v>22.957596884299324</v>
      </c>
      <c r="R112" s="1">
        <f t="shared" si="11"/>
        <v>21.298147396848318</v>
      </c>
    </row>
    <row r="113" spans="12:18" x14ac:dyDescent="0.2">
      <c r="L113" s="1">
        <f t="shared" si="12"/>
        <v>0.32493963047250318</v>
      </c>
      <c r="M113" s="1">
        <f t="shared" si="7"/>
        <v>32.493963047250318</v>
      </c>
      <c r="N113" s="1">
        <f t="shared" si="8"/>
        <v>2.3923109645826949E-3</v>
      </c>
      <c r="O113" s="1"/>
      <c r="P113" s="1">
        <f t="shared" si="9"/>
        <v>197.18089569608563</v>
      </c>
      <c r="Q113" s="1">
        <f t="shared" si="10"/>
        <v>25.259397960911404</v>
      </c>
      <c r="R113" s="1">
        <f t="shared" si="11"/>
        <v>21.298147396848318</v>
      </c>
    </row>
    <row r="114" spans="12:18" x14ac:dyDescent="0.2">
      <c r="L114" s="1">
        <f t="shared" si="12"/>
        <v>0.35743359351975351</v>
      </c>
      <c r="M114" s="1">
        <f t="shared" si="7"/>
        <v>35.74335935197535</v>
      </c>
      <c r="N114" s="1">
        <f t="shared" si="8"/>
        <v>2.1753012402577535E-3</v>
      </c>
      <c r="O114" s="1"/>
      <c r="P114" s="1">
        <f t="shared" si="9"/>
        <v>217.34459591740881</v>
      </c>
      <c r="Q114" s="1">
        <f t="shared" si="10"/>
        <v>27.791381904970919</v>
      </c>
      <c r="R114" s="1">
        <f t="shared" si="11"/>
        <v>21.298147396848318</v>
      </c>
    </row>
    <row r="115" spans="12:18" x14ac:dyDescent="0.2">
      <c r="L115" s="1">
        <f t="shared" si="12"/>
        <v>0.39317695287172888</v>
      </c>
      <c r="M115" s="1">
        <f t="shared" si="7"/>
        <v>39.317695287172889</v>
      </c>
      <c r="N115" s="1">
        <f t="shared" si="8"/>
        <v>1.9779377284519441E-3</v>
      </c>
      <c r="O115" s="1"/>
      <c r="P115" s="1">
        <f t="shared" si="9"/>
        <v>239.53386512226896</v>
      </c>
      <c r="Q115" s="1">
        <f t="shared" si="10"/>
        <v>30.576566753975538</v>
      </c>
      <c r="R115" s="1">
        <f t="shared" si="11"/>
        <v>21.298147396848318</v>
      </c>
    </row>
    <row r="116" spans="12:18" x14ac:dyDescent="0.2">
      <c r="L116" s="1">
        <f t="shared" si="12"/>
        <v>0.43249464815890182</v>
      </c>
      <c r="M116" s="1">
        <f t="shared" si="7"/>
        <v>43.249464815890178</v>
      </c>
      <c r="N116" s="1">
        <f t="shared" si="8"/>
        <v>1.7984485912582522E-3</v>
      </c>
      <c r="O116" s="1"/>
      <c r="P116" s="1">
        <f t="shared" si="9"/>
        <v>263.95126567677761</v>
      </c>
      <c r="Q116" s="1">
        <f t="shared" si="10"/>
        <v>33.64027237154756</v>
      </c>
      <c r="R116" s="1">
        <f t="shared" si="11"/>
        <v>21.298147396848318</v>
      </c>
    </row>
    <row r="117" spans="12:18" x14ac:dyDescent="0.2">
      <c r="L117" s="1">
        <f t="shared" si="12"/>
        <v>0.47574411297479202</v>
      </c>
      <c r="M117" s="1">
        <f t="shared" si="7"/>
        <v>47.574411297479202</v>
      </c>
      <c r="N117" s="1">
        <f t="shared" si="8"/>
        <v>1.635220615708658E-3</v>
      </c>
      <c r="O117" s="1"/>
      <c r="P117" s="1">
        <f t="shared" si="9"/>
        <v>290.81961569035502</v>
      </c>
      <c r="Q117" s="1">
        <f t="shared" si="10"/>
        <v>37.010350628061317</v>
      </c>
      <c r="R117" s="1">
        <f t="shared" si="11"/>
        <v>21.298147396848318</v>
      </c>
    </row>
    <row r="118" spans="12:18" x14ac:dyDescent="0.2">
      <c r="L118" s="1">
        <f t="shared" si="12"/>
        <v>0.52331852427227121</v>
      </c>
      <c r="M118" s="1">
        <f t="shared" si="7"/>
        <v>52.331852427227119</v>
      </c>
      <c r="N118" s="1">
        <f t="shared" si="8"/>
        <v>1.486785216265759E-3</v>
      </c>
      <c r="O118" s="1"/>
      <c r="P118" s="1">
        <f t="shared" si="9"/>
        <v>320.38401463425595</v>
      </c>
      <c r="Q118" s="1">
        <f t="shared" si="10"/>
        <v>40.717438599505336</v>
      </c>
      <c r="R118" s="1">
        <f t="shared" si="11"/>
        <v>21.298147396848318</v>
      </c>
    </row>
    <row r="119" spans="12:18" x14ac:dyDescent="0.2">
      <c r="L119" s="1">
        <f t="shared" si="12"/>
        <v>0.57565037669949837</v>
      </c>
      <c r="M119" s="1">
        <f t="shared" si="7"/>
        <v>57.565037669949838</v>
      </c>
      <c r="N119" s="1">
        <f t="shared" si="8"/>
        <v>1.3518056370267261E-3</v>
      </c>
      <c r="O119" s="1"/>
      <c r="P119" s="1">
        <f t="shared" si="9"/>
        <v>352.91407151804231</v>
      </c>
      <c r="Q119" s="1">
        <f t="shared" si="10"/>
        <v>44.795237086388525</v>
      </c>
      <c r="R119" s="1">
        <f t="shared" si="11"/>
        <v>21.298147396848318</v>
      </c>
    </row>
    <row r="120" spans="12:18" x14ac:dyDescent="0.2">
      <c r="L120" s="1">
        <f t="shared" si="12"/>
        <v>0.63321541436944828</v>
      </c>
      <c r="M120" s="1">
        <f t="shared" si="7"/>
        <v>63.321541436944827</v>
      </c>
      <c r="N120" s="1">
        <f t="shared" si="8"/>
        <v>1.2290652570554562E-3</v>
      </c>
      <c r="O120" s="1"/>
      <c r="P120" s="1">
        <f t="shared" si="9"/>
        <v>388.70635588013414</v>
      </c>
      <c r="Q120" s="1">
        <f t="shared" si="10"/>
        <v>49.280816984681671</v>
      </c>
      <c r="R120" s="1">
        <f t="shared" si="11"/>
        <v>21.298147396848318</v>
      </c>
    </row>
    <row r="121" spans="12:18" x14ac:dyDescent="0.2">
      <c r="L121" s="1">
        <f t="shared" si="12"/>
        <v>0.69653695580639319</v>
      </c>
      <c r="M121" s="1">
        <f t="shared" si="7"/>
        <v>69.653695580639322</v>
      </c>
      <c r="N121" s="1">
        <f t="shared" si="8"/>
        <v>1.1174569089106873E-3</v>
      </c>
      <c r="O121" s="1"/>
      <c r="P121" s="1">
        <f t="shared" si="9"/>
        <v>428.08709387415291</v>
      </c>
      <c r="Q121" s="1">
        <f t="shared" si="10"/>
        <v>54.214956293985644</v>
      </c>
      <c r="R121" s="1">
        <f t="shared" si="11"/>
        <v>21.298147396848318</v>
      </c>
    </row>
    <row r="122" spans="12:18" x14ac:dyDescent="0.2">
      <c r="L122" s="1">
        <f t="shared" si="12"/>
        <v>0.76619065138703257</v>
      </c>
      <c r="M122" s="1">
        <f t="shared" si="7"/>
        <v>76.619065138703263</v>
      </c>
      <c r="N122" s="1">
        <f t="shared" si="8"/>
        <v>1.0159731268451575E-3</v>
      </c>
      <c r="O122" s="1"/>
      <c r="P122" s="1">
        <f t="shared" si="9"/>
        <v>471.41513396092284</v>
      </c>
      <c r="Q122" s="1">
        <f t="shared" si="10"/>
        <v>59.642510826637661</v>
      </c>
      <c r="R122" s="1">
        <f t="shared" si="11"/>
        <v>21.298147396848318</v>
      </c>
    </row>
    <row r="123" spans="12:18" x14ac:dyDescent="0.2">
      <c r="L123" s="1">
        <f t="shared" si="12"/>
        <v>0.84280971652573589</v>
      </c>
      <c r="M123" s="1">
        <f t="shared" si="7"/>
        <v>84.280971652573584</v>
      </c>
      <c r="N123" s="1">
        <f t="shared" si="8"/>
        <v>9.2369724727564973E-4</v>
      </c>
      <c r="O123" s="1"/>
      <c r="P123" s="1">
        <f t="shared" si="9"/>
        <v>519.08520916695261</v>
      </c>
      <c r="Q123" s="1">
        <f t="shared" si="10"/>
        <v>65.612821987839254</v>
      </c>
      <c r="R123" s="1">
        <f t="shared" si="11"/>
        <v>21.298147396848318</v>
      </c>
    </row>
    <row r="124" spans="12:18" x14ac:dyDescent="0.2">
      <c r="L124" s="1">
        <f t="shared" si="12"/>
        <v>0.92709068817830953</v>
      </c>
      <c r="M124" s="1">
        <f t="shared" si="7"/>
        <v>92.709068817830953</v>
      </c>
      <c r="N124" s="1">
        <f t="shared" si="8"/>
        <v>8.39795289941281E-4</v>
      </c>
      <c r="O124" s="1"/>
      <c r="P124" s="1">
        <f t="shared" si="9"/>
        <v>571.53152556628686</v>
      </c>
      <c r="Q124" s="1">
        <f t="shared" si="10"/>
        <v>72.180165333898358</v>
      </c>
      <c r="R124" s="1">
        <f t="shared" si="11"/>
        <v>21.298147396848318</v>
      </c>
    </row>
    <row r="125" spans="12:18" x14ac:dyDescent="0.2">
      <c r="L125" s="1">
        <f t="shared" si="12"/>
        <v>1.0197997569961406</v>
      </c>
      <c r="M125" s="1">
        <f t="shared" si="7"/>
        <v>101.97997569961406</v>
      </c>
      <c r="N125" s="1">
        <f t="shared" si="8"/>
        <v>7.6350855366363684E-4</v>
      </c>
      <c r="O125" s="1"/>
      <c r="P125" s="1">
        <f t="shared" si="9"/>
        <v>629.23170960827872</v>
      </c>
      <c r="Q125" s="1">
        <f t="shared" si="10"/>
        <v>79.404243986388295</v>
      </c>
      <c r="R125" s="1">
        <f t="shared" si="11"/>
        <v>21.298147396848318</v>
      </c>
    </row>
    <row r="126" spans="12:18" x14ac:dyDescent="0.2">
      <c r="L126" s="1">
        <f t="shared" si="12"/>
        <v>1.1217797326957548</v>
      </c>
      <c r="M126" s="1">
        <f t="shared" si="7"/>
        <v>112.17797326957549</v>
      </c>
      <c r="N126" s="1">
        <f t="shared" si="8"/>
        <v>6.9414686579144524E-4</v>
      </c>
      <c r="O126" s="1"/>
      <c r="P126" s="1">
        <f t="shared" si="9"/>
        <v>692.71115017607792</v>
      </c>
      <c r="Q126" s="1">
        <f t="shared" si="10"/>
        <v>87.350731387807443</v>
      </c>
      <c r="R126" s="1">
        <f t="shared" si="11"/>
        <v>21.298147396848318</v>
      </c>
    </row>
    <row r="127" spans="12:18" x14ac:dyDescent="0.2">
      <c r="L127" s="1">
        <f t="shared" si="12"/>
        <v>1.2339577059653304</v>
      </c>
      <c r="M127" s="1">
        <f t="shared" si="7"/>
        <v>123.39577059653304</v>
      </c>
      <c r="N127" s="1">
        <f t="shared" si="8"/>
        <v>6.3108242925497958E-4</v>
      </c>
      <c r="O127" s="1"/>
      <c r="P127" s="1">
        <f t="shared" si="9"/>
        <v>762.54777484908618</v>
      </c>
      <c r="Q127" s="1">
        <f t="shared" si="10"/>
        <v>96.091868332881944</v>
      </c>
      <c r="R127" s="1">
        <f t="shared" si="11"/>
        <v>21.298147396848318</v>
      </c>
    </row>
    <row r="128" spans="12:18" x14ac:dyDescent="0.2">
      <c r="L128" s="1">
        <f t="shared" si="12"/>
        <v>1.3573534765618636</v>
      </c>
      <c r="M128" s="1">
        <f t="shared" si="7"/>
        <v>135.73534765618635</v>
      </c>
      <c r="N128" s="1">
        <f t="shared" si="8"/>
        <v>5.7374421567665422E-4</v>
      </c>
      <c r="O128" s="1"/>
      <c r="P128" s="1">
        <f t="shared" si="9"/>
        <v>839.3773037899457</v>
      </c>
      <c r="Q128" s="1">
        <f t="shared" si="10"/>
        <v>105.70711970306942</v>
      </c>
      <c r="R128" s="1">
        <f t="shared" si="11"/>
        <v>21.298147396848318</v>
      </c>
    </row>
    <row r="129" spans="12:18" x14ac:dyDescent="0.2">
      <c r="L129" s="1">
        <f t="shared" si="12"/>
        <v>1.49308882421805</v>
      </c>
      <c r="M129" s="1">
        <f t="shared" si="7"/>
        <v>149.30888242180501</v>
      </c>
      <c r="N129" s="1">
        <f t="shared" si="8"/>
        <v>5.2161285719328897E-4</v>
      </c>
      <c r="O129" s="1"/>
      <c r="P129" s="1">
        <f t="shared" si="9"/>
        <v>923.89902901866481</v>
      </c>
      <c r="Q129" s="1">
        <f t="shared" si="10"/>
        <v>116.2838968745771</v>
      </c>
      <c r="R129" s="1">
        <f t="shared" si="11"/>
        <v>21.298147396848318</v>
      </c>
    </row>
    <row r="130" spans="12:18" x14ac:dyDescent="0.2">
      <c r="L130" s="1">
        <f t="shared" si="12"/>
        <v>1.6423977066398552</v>
      </c>
      <c r="M130" s="1">
        <f t="shared" si="7"/>
        <v>164.23977066398552</v>
      </c>
      <c r="N130" s="1">
        <f t="shared" si="8"/>
        <v>4.7421599355383756E-4</v>
      </c>
      <c r="O130" s="1"/>
      <c r="P130" s="1">
        <f t="shared" si="9"/>
        <v>1016.8821716127316</v>
      </c>
      <c r="Q130" s="1">
        <f t="shared" si="10"/>
        <v>127.9183523672408</v>
      </c>
      <c r="R130" s="1">
        <f t="shared" si="11"/>
        <v>21.298147396848318</v>
      </c>
    </row>
    <row r="131" spans="12:18" x14ac:dyDescent="0.2">
      <c r="L131" s="1">
        <f t="shared" si="12"/>
        <v>1.8066374773038409</v>
      </c>
      <c r="M131" s="1">
        <f t="shared" si="7"/>
        <v>180.6637477303841</v>
      </c>
      <c r="N131" s="1">
        <f t="shared" si="8"/>
        <v>4.311240346773477E-4</v>
      </c>
      <c r="O131" s="1"/>
      <c r="P131" s="1">
        <f t="shared" si="9"/>
        <v>1119.1728746259464</v>
      </c>
      <c r="Q131" s="1">
        <f t="shared" si="10"/>
        <v>140.71625395834491</v>
      </c>
      <c r="R131" s="1">
        <f t="shared" si="11"/>
        <v>21.298147396848318</v>
      </c>
    </row>
    <row r="132" spans="12:18" x14ac:dyDescent="0.2">
      <c r="L132" s="1">
        <f t="shared" si="12"/>
        <v>1.9873012250342252</v>
      </c>
      <c r="M132" s="1">
        <f t="shared" ref="M132:M195" si="13">L132*100</f>
        <v>198.73012250342254</v>
      </c>
      <c r="N132" s="1">
        <f t="shared" si="8"/>
        <v>3.919463022040599E-4</v>
      </c>
      <c r="O132" s="1"/>
      <c r="P132" s="1">
        <f t="shared" si="9"/>
        <v>1231.7018952979558</v>
      </c>
      <c r="Q132" s="1">
        <f t="shared" si="10"/>
        <v>154.79394620787329</v>
      </c>
      <c r="R132" s="1">
        <f t="shared" si="11"/>
        <v>21.298147396848318</v>
      </c>
    </row>
    <row r="133" spans="12:18" x14ac:dyDescent="0.2">
      <c r="L133" s="1">
        <f t="shared" si="12"/>
        <v>2.1860313475376478</v>
      </c>
      <c r="M133" s="1">
        <f t="shared" si="13"/>
        <v>218.60313475376478</v>
      </c>
      <c r="N133" s="1">
        <f t="shared" ref="N133:N196" si="14">(1/(1+0.385*L133/$J$3))</f>
        <v>3.5632751666301172E-4</v>
      </c>
      <c r="O133" s="1"/>
      <c r="P133" s="1">
        <f t="shared" ref="P133:P196" si="15">4*$J$3*$J$2/0.385*(2*L133-2*$J$3/0.385*LN(1+2*0.385*L133/2/$J$3))-4*$J$2*L133*L133/(1+0.385*L133/$J$3)</f>
        <v>1355.4930664836656</v>
      </c>
      <c r="Q133" s="1">
        <f t="shared" ref="Q133:Q196" si="16">0.5*$J$2*L133*L133/(1+0.385*L133/$J$3)</f>
        <v>170.27940813632978</v>
      </c>
      <c r="R133" s="1">
        <f t="shared" ref="R133:R196" si="17">MIN(100*P133/4/PI()/Q133,$J$8)</f>
        <v>21.298147396848318</v>
      </c>
    </row>
    <row r="134" spans="12:18" x14ac:dyDescent="0.2">
      <c r="L134" s="1">
        <f t="shared" ref="L134:L197" si="18">L133*1.1</f>
        <v>2.4046344822914127</v>
      </c>
      <c r="M134" s="1">
        <f t="shared" si="13"/>
        <v>240.46344822914128</v>
      </c>
      <c r="N134" s="1">
        <f t="shared" si="14"/>
        <v>3.2394459972771589E-4</v>
      </c>
      <c r="O134" s="1"/>
      <c r="P134" s="1">
        <f t="shared" si="15"/>
        <v>1491.6726042246185</v>
      </c>
      <c r="Q134" s="1">
        <f t="shared" si="16"/>
        <v>187.31341667038092</v>
      </c>
      <c r="R134" s="1">
        <f t="shared" si="17"/>
        <v>21.298147396848318</v>
      </c>
    </row>
    <row r="135" spans="12:18" x14ac:dyDescent="0.2">
      <c r="L135" s="1">
        <f t="shared" si="18"/>
        <v>2.6450979305205542</v>
      </c>
      <c r="M135" s="1">
        <f t="shared" si="13"/>
        <v>264.50979305205544</v>
      </c>
      <c r="N135" s="1">
        <f t="shared" si="14"/>
        <v>2.9450376365281757E-4</v>
      </c>
      <c r="O135" s="1"/>
      <c r="P135" s="1">
        <f t="shared" si="15"/>
        <v>1641.4793460766189</v>
      </c>
      <c r="Q135" s="1">
        <f t="shared" si="16"/>
        <v>206.05082643310013</v>
      </c>
      <c r="R135" s="1">
        <f t="shared" si="17"/>
        <v>21.298147396848318</v>
      </c>
    </row>
    <row r="136" spans="12:18" x14ac:dyDescent="0.2">
      <c r="L136" s="1">
        <f t="shared" si="18"/>
        <v>2.9096077235726097</v>
      </c>
      <c r="M136" s="1">
        <f t="shared" si="13"/>
        <v>290.96077235726096</v>
      </c>
      <c r="N136" s="1">
        <f t="shared" si="14"/>
        <v>2.6773786239421121E-4</v>
      </c>
      <c r="O136" s="1"/>
      <c r="P136" s="1">
        <f t="shared" si="15"/>
        <v>1806.2760132693099</v>
      </c>
      <c r="Q136" s="1">
        <f t="shared" si="16"/>
        <v>226.6619775132697</v>
      </c>
      <c r="R136" s="1">
        <f t="shared" si="17"/>
        <v>21.298147396848318</v>
      </c>
    </row>
    <row r="137" spans="12:18" x14ac:dyDescent="0.2">
      <c r="L137" s="1">
        <f t="shared" si="18"/>
        <v>3.200568495929871</v>
      </c>
      <c r="M137" s="1">
        <f t="shared" si="13"/>
        <v>320.05684959298708</v>
      </c>
      <c r="N137" s="1">
        <f t="shared" si="14"/>
        <v>2.4340398112761058E-4</v>
      </c>
      <c r="O137" s="1"/>
      <c r="P137" s="1">
        <f t="shared" si="15"/>
        <v>1987.5615990809697</v>
      </c>
      <c r="Q137" s="1">
        <f t="shared" si="16"/>
        <v>249.33424401164331</v>
      </c>
      <c r="R137" s="1">
        <f t="shared" si="17"/>
        <v>21.298147396848318</v>
      </c>
    </row>
    <row r="138" spans="12:18" x14ac:dyDescent="0.2">
      <c r="L138" s="1">
        <f t="shared" si="18"/>
        <v>3.5206253455228582</v>
      </c>
      <c r="M138" s="1">
        <f t="shared" si="13"/>
        <v>352.0625345522858</v>
      </c>
      <c r="N138" s="1">
        <f t="shared" si="14"/>
        <v>2.2128124291014359E-4</v>
      </c>
      <c r="O138" s="1"/>
      <c r="P138" s="1">
        <f t="shared" si="15"/>
        <v>2186.9849960501178</v>
      </c>
      <c r="Q138" s="1">
        <f t="shared" si="16"/>
        <v>274.27373744186332</v>
      </c>
      <c r="R138" s="1">
        <f t="shared" si="17"/>
        <v>21.298147396848318</v>
      </c>
    </row>
    <row r="139" spans="12:18" x14ac:dyDescent="0.2">
      <c r="L139" s="1">
        <f t="shared" si="18"/>
        <v>3.8726878800751443</v>
      </c>
      <c r="M139" s="1">
        <f t="shared" si="13"/>
        <v>387.26878800751444</v>
      </c>
      <c r="N139" s="1">
        <f t="shared" si="14"/>
        <v>2.0116881308967553E-4</v>
      </c>
      <c r="O139" s="1"/>
      <c r="P139" s="1">
        <f t="shared" si="15"/>
        <v>2406.359985907673</v>
      </c>
      <c r="Q139" s="1">
        <f t="shared" si="16"/>
        <v>301.70718047149421</v>
      </c>
      <c r="R139" s="1">
        <f t="shared" si="17"/>
        <v>21.298147396848318</v>
      </c>
    </row>
    <row r="140" spans="12:18" x14ac:dyDescent="0.2">
      <c r="L140" s="1">
        <f t="shared" si="18"/>
        <v>4.2599566680826593</v>
      </c>
      <c r="M140" s="1">
        <f t="shared" si="13"/>
        <v>425.99566680826592</v>
      </c>
      <c r="N140" s="1">
        <f t="shared" si="14"/>
        <v>1.8288408377007453E-4</v>
      </c>
      <c r="O140" s="1"/>
      <c r="P140" s="1">
        <f t="shared" si="15"/>
        <v>2647.6817285017692</v>
      </c>
      <c r="Q140" s="1">
        <f t="shared" si="16"/>
        <v>331.88396803718302</v>
      </c>
      <c r="R140" s="1">
        <f t="shared" si="17"/>
        <v>21.298147396848318</v>
      </c>
    </row>
    <row r="141" spans="12:18" x14ac:dyDescent="0.2">
      <c r="L141" s="1">
        <f t="shared" si="18"/>
        <v>4.685952334890926</v>
      </c>
      <c r="M141" s="1">
        <f t="shared" si="13"/>
        <v>468.59523348909261</v>
      </c>
      <c r="N141" s="1">
        <f t="shared" si="14"/>
        <v>1.6626102219958699E-4</v>
      </c>
      <c r="O141" s="1"/>
      <c r="P141" s="1">
        <f t="shared" si="15"/>
        <v>2913.1448996145455</v>
      </c>
      <c r="Q141" s="1">
        <f t="shared" si="16"/>
        <v>365.07843457135698</v>
      </c>
      <c r="R141" s="1">
        <f t="shared" si="17"/>
        <v>21.298147396848318</v>
      </c>
    </row>
    <row r="142" spans="12:18" x14ac:dyDescent="0.2">
      <c r="L142" s="1">
        <f t="shared" si="18"/>
        <v>5.1545475683800186</v>
      </c>
      <c r="M142" s="1">
        <f t="shared" si="13"/>
        <v>515.45475683800191</v>
      </c>
      <c r="N142" s="1">
        <f t="shared" si="14"/>
        <v>1.5114866837527072E-4</v>
      </c>
      <c r="O142" s="1"/>
      <c r="P142" s="1">
        <f t="shared" si="15"/>
        <v>3205.1636425601628</v>
      </c>
      <c r="Q142" s="1">
        <f t="shared" si="16"/>
        <v>401.59234795160887</v>
      </c>
      <c r="R142" s="1">
        <f t="shared" si="17"/>
        <v>21.298147396848318</v>
      </c>
    </row>
    <row r="143" spans="12:18" x14ac:dyDescent="0.2">
      <c r="L143" s="1">
        <f t="shared" si="18"/>
        <v>5.6700023252180207</v>
      </c>
      <c r="M143" s="1">
        <f t="shared" si="13"/>
        <v>567.0002325218021</v>
      </c>
      <c r="N143" s="1">
        <f t="shared" si="14"/>
        <v>1.3740976845965744E-4</v>
      </c>
      <c r="O143" s="1"/>
      <c r="P143" s="1">
        <f t="shared" si="15"/>
        <v>3526.3935149421986</v>
      </c>
      <c r="Q143" s="1">
        <f t="shared" si="16"/>
        <v>441.75765284503996</v>
      </c>
      <c r="R143" s="1">
        <f t="shared" si="17"/>
        <v>21.298147396848318</v>
      </c>
    </row>
    <row r="144" spans="12:18" x14ac:dyDescent="0.2">
      <c r="L144" s="1">
        <f t="shared" si="18"/>
        <v>6.2370025577398236</v>
      </c>
      <c r="M144" s="1">
        <f t="shared" si="13"/>
        <v>623.70025577398235</v>
      </c>
      <c r="N144" s="1">
        <f t="shared" si="14"/>
        <v>1.2491953179641038E-4</v>
      </c>
      <c r="O144" s="1"/>
      <c r="P144" s="1">
        <f t="shared" si="15"/>
        <v>3879.7556300864044</v>
      </c>
      <c r="Q144" s="1">
        <f t="shared" si="16"/>
        <v>485.93948838705171</v>
      </c>
      <c r="R144" s="1">
        <f t="shared" si="17"/>
        <v>21.298147396848318</v>
      </c>
    </row>
    <row r="145" spans="12:18" x14ac:dyDescent="0.2">
      <c r="L145" s="1">
        <f t="shared" si="18"/>
        <v>6.8607028135138064</v>
      </c>
      <c r="M145" s="1">
        <f t="shared" si="13"/>
        <v>686.07028135138069</v>
      </c>
      <c r="N145" s="1">
        <f t="shared" si="14"/>
        <v>1.1356450039893839E-4</v>
      </c>
      <c r="O145" s="1"/>
      <c r="P145" s="1">
        <f t="shared" si="15"/>
        <v>4268.4632126163833</v>
      </c>
      <c r="Q145" s="1">
        <f t="shared" si="16"/>
        <v>534.53950762803129</v>
      </c>
      <c r="R145" s="1">
        <f t="shared" si="17"/>
        <v>21.298147396848318</v>
      </c>
    </row>
    <row r="146" spans="12:18" x14ac:dyDescent="0.2">
      <c r="L146" s="1">
        <f t="shared" si="18"/>
        <v>7.5467730948651877</v>
      </c>
      <c r="M146" s="1">
        <f t="shared" si="13"/>
        <v>754.67730948651877</v>
      </c>
      <c r="N146" s="1">
        <f t="shared" si="14"/>
        <v>1.0324152077828287E-4</v>
      </c>
      <c r="O146" s="1"/>
      <c r="P146" s="1">
        <f t="shared" si="15"/>
        <v>4696.0508095865325</v>
      </c>
      <c r="Q146" s="1">
        <f t="shared" si="16"/>
        <v>587.99952892471981</v>
      </c>
      <c r="R146" s="1">
        <f t="shared" si="17"/>
        <v>21.298147396848318</v>
      </c>
    </row>
    <row r="147" spans="12:18" x14ac:dyDescent="0.2">
      <c r="L147" s="1">
        <f t="shared" si="18"/>
        <v>8.3014504043517068</v>
      </c>
      <c r="M147" s="1">
        <f t="shared" si="13"/>
        <v>830.1450404351707</v>
      </c>
      <c r="N147" s="1">
        <f t="shared" si="14"/>
        <v>9.3856808882046634E-5</v>
      </c>
      <c r="O147" s="1"/>
      <c r="P147" s="1">
        <f t="shared" si="15"/>
        <v>5166.406422727996</v>
      </c>
      <c r="Q147" s="1">
        <f t="shared" si="16"/>
        <v>646.80555247072675</v>
      </c>
      <c r="R147" s="1">
        <f t="shared" si="17"/>
        <v>21.298147396848318</v>
      </c>
    </row>
    <row r="148" spans="12:18" x14ac:dyDescent="0.2">
      <c r="L148" s="1">
        <f t="shared" si="18"/>
        <v>9.1315954447868783</v>
      </c>
      <c r="M148" s="1">
        <f t="shared" si="13"/>
        <v>913.15954447868785</v>
      </c>
      <c r="N148" s="1">
        <f t="shared" si="14"/>
        <v>8.5325099742004139E-5</v>
      </c>
      <c r="O148" s="1"/>
      <c r="P148" s="1">
        <f t="shared" si="15"/>
        <v>5683.8068539189389</v>
      </c>
      <c r="Q148" s="1">
        <f t="shared" si="16"/>
        <v>711.49217848011017</v>
      </c>
      <c r="R148" s="1">
        <f t="shared" si="17"/>
        <v>21.298147396848318</v>
      </c>
    </row>
    <row r="149" spans="12:18" x14ac:dyDescent="0.2">
      <c r="L149" s="1">
        <f t="shared" si="18"/>
        <v>10.044754989265567</v>
      </c>
      <c r="M149" s="1">
        <f t="shared" si="13"/>
        <v>1004.4754989265566</v>
      </c>
      <c r="N149" s="1">
        <f t="shared" si="14"/>
        <v>7.7568874181087978E-5</v>
      </c>
      <c r="O149" s="1"/>
      <c r="P149" s="1">
        <f t="shared" si="15"/>
        <v>6252.9565852016131</v>
      </c>
      <c r="Q149" s="1">
        <f t="shared" si="16"/>
        <v>782.64746718932133</v>
      </c>
      <c r="R149" s="1">
        <f t="shared" si="17"/>
        <v>21.298147396848318</v>
      </c>
    </row>
    <row r="150" spans="12:18" x14ac:dyDescent="0.2">
      <c r="L150" s="1">
        <f t="shared" si="18"/>
        <v>11.049230488192125</v>
      </c>
      <c r="M150" s="1">
        <f t="shared" si="13"/>
        <v>1104.9230488192125</v>
      </c>
      <c r="N150" s="1">
        <f t="shared" si="14"/>
        <v>7.0517655616912338E-5</v>
      </c>
      <c r="O150" s="1"/>
      <c r="P150" s="1">
        <f t="shared" si="15"/>
        <v>6879.0305468009428</v>
      </c>
      <c r="Q150" s="1">
        <f t="shared" si="16"/>
        <v>860.91828485935525</v>
      </c>
      <c r="R150" s="1">
        <f t="shared" si="17"/>
        <v>21.298147396848318</v>
      </c>
    </row>
    <row r="151" spans="12:18" x14ac:dyDescent="0.2">
      <c r="L151" s="1">
        <f t="shared" si="18"/>
        <v>12.154153537011338</v>
      </c>
      <c r="M151" s="1">
        <f t="shared" si="13"/>
        <v>1215.4153537011337</v>
      </c>
      <c r="N151" s="1">
        <f t="shared" si="14"/>
        <v>6.4107370624600686E-5</v>
      </c>
      <c r="O151" s="1"/>
      <c r="P151" s="1">
        <f t="shared" si="15"/>
        <v>7567.7211619447262</v>
      </c>
      <c r="Q151" s="1">
        <f t="shared" si="16"/>
        <v>947.01618437812272</v>
      </c>
      <c r="R151" s="1">
        <f t="shared" si="17"/>
        <v>21.298147396848318</v>
      </c>
    </row>
    <row r="152" spans="12:18" x14ac:dyDescent="0.2">
      <c r="L152" s="1">
        <f t="shared" si="18"/>
        <v>13.369568890712472</v>
      </c>
      <c r="M152" s="1">
        <f t="shared" si="13"/>
        <v>1336.9568890712471</v>
      </c>
      <c r="N152" s="1">
        <f t="shared" si="14"/>
        <v>5.82797674916965E-5</v>
      </c>
      <c r="O152" s="1"/>
      <c r="P152" s="1">
        <f t="shared" si="15"/>
        <v>8325.2900961657178</v>
      </c>
      <c r="Q152" s="1">
        <f t="shared" si="16"/>
        <v>1041.7238739230693</v>
      </c>
      <c r="R152" s="1">
        <f t="shared" si="17"/>
        <v>21.298147396848318</v>
      </c>
    </row>
    <row r="153" spans="12:18" x14ac:dyDescent="0.2">
      <c r="L153" s="1">
        <f t="shared" si="18"/>
        <v>14.706525779783719</v>
      </c>
      <c r="M153" s="1">
        <f t="shared" si="13"/>
        <v>1470.6525779783719</v>
      </c>
      <c r="N153" s="1">
        <f t="shared" si="14"/>
        <v>5.2981887517186432E-5</v>
      </c>
      <c r="O153" s="1"/>
      <c r="P153" s="1">
        <f t="shared" si="15"/>
        <v>9158.6251815337455</v>
      </c>
      <c r="Q153" s="1">
        <f t="shared" si="16"/>
        <v>1145.9023324900586</v>
      </c>
      <c r="R153" s="1">
        <f t="shared" si="17"/>
        <v>21.298147396848318</v>
      </c>
    </row>
    <row r="154" spans="12:18" x14ac:dyDescent="0.2">
      <c r="L154" s="1">
        <f t="shared" si="18"/>
        <v>16.177178357762092</v>
      </c>
      <c r="M154" s="1">
        <f t="shared" si="13"/>
        <v>1617.7178357762091</v>
      </c>
      <c r="N154" s="1">
        <f t="shared" si="14"/>
        <v>4.8165584279584794E-5</v>
      </c>
      <c r="O154" s="1"/>
      <c r="P154" s="1">
        <f t="shared" si="15"/>
        <v>10075.303033310885</v>
      </c>
      <c r="Q154" s="1">
        <f t="shared" si="16"/>
        <v>1260.4986369751553</v>
      </c>
      <c r="R154" s="1">
        <f t="shared" si="17"/>
        <v>21.298147396848318</v>
      </c>
    </row>
    <row r="155" spans="12:18" x14ac:dyDescent="0.2">
      <c r="L155" s="1">
        <f t="shared" si="18"/>
        <v>17.794896193538303</v>
      </c>
      <c r="M155" s="1">
        <f t="shared" si="13"/>
        <v>1779.4896193538302</v>
      </c>
      <c r="N155" s="1">
        <f t="shared" si="14"/>
        <v>4.3787086529677682E-5</v>
      </c>
      <c r="O155" s="1"/>
      <c r="P155" s="1">
        <f t="shared" si="15"/>
        <v>11083.657928272023</v>
      </c>
      <c r="Q155" s="1">
        <f t="shared" si="16"/>
        <v>1386.5545719645888</v>
      </c>
      <c r="R155" s="1">
        <f t="shared" si="17"/>
        <v>21.298147396848318</v>
      </c>
    </row>
    <row r="156" spans="12:18" x14ac:dyDescent="0.2">
      <c r="L156" s="1">
        <f t="shared" si="18"/>
        <v>19.574385812892135</v>
      </c>
      <c r="M156" s="1">
        <f t="shared" si="13"/>
        <v>1957.4385812892135</v>
      </c>
      <c r="N156" s="1">
        <f t="shared" si="14"/>
        <v>3.9806600755622594E-5</v>
      </c>
      <c r="O156" s="1"/>
      <c r="P156" s="1">
        <f t="shared" si="15"/>
        <v>12192.857570857355</v>
      </c>
      <c r="Q156" s="1">
        <f t="shared" si="16"/>
        <v>1525.2161005037178</v>
      </c>
      <c r="R156" s="1">
        <f t="shared" si="17"/>
        <v>21.298147396848318</v>
      </c>
    </row>
    <row r="157" spans="12:18" x14ac:dyDescent="0.2">
      <c r="L157" s="1">
        <f t="shared" si="18"/>
        <v>21.531824394181349</v>
      </c>
      <c r="M157" s="1">
        <f t="shared" si="13"/>
        <v>2153.1824394181349</v>
      </c>
      <c r="N157" s="1">
        <f t="shared" si="14"/>
        <v>3.6187949825045158E-5</v>
      </c>
      <c r="O157" s="1"/>
      <c r="P157" s="1">
        <f t="shared" si="15"/>
        <v>13412.986435940036</v>
      </c>
      <c r="Q157" s="1">
        <f t="shared" si="16"/>
        <v>1677.7437819428981</v>
      </c>
      <c r="R157" s="1">
        <f t="shared" si="17"/>
        <v>21.298147396848318</v>
      </c>
    </row>
    <row r="158" spans="12:18" x14ac:dyDescent="0.2">
      <c r="L158" s="1">
        <f t="shared" si="18"/>
        <v>23.685006833599488</v>
      </c>
      <c r="M158" s="1">
        <f t="shared" si="13"/>
        <v>2368.5006833599487</v>
      </c>
      <c r="N158" s="1">
        <f t="shared" si="14"/>
        <v>3.2898244433679131E-5</v>
      </c>
      <c r="O158" s="1"/>
      <c r="P158" s="1">
        <f t="shared" si="15"/>
        <v>14755.137445870456</v>
      </c>
      <c r="Q158" s="1">
        <f t="shared" si="16"/>
        <v>1845.5242315679425</v>
      </c>
      <c r="R158" s="1">
        <f t="shared" si="17"/>
        <v>21.298147396848318</v>
      </c>
    </row>
    <row r="159" spans="12:18" x14ac:dyDescent="0.2">
      <c r="L159" s="1">
        <f t="shared" si="18"/>
        <v>26.053507516959439</v>
      </c>
      <c r="M159" s="1">
        <f t="shared" si="13"/>
        <v>2605.3507516959439</v>
      </c>
      <c r="N159" s="1">
        <f t="shared" si="14"/>
        <v>2.9907584385801164E-5</v>
      </c>
      <c r="O159" s="1"/>
      <c r="P159" s="1">
        <f t="shared" si="15"/>
        <v>16231.512815224914</v>
      </c>
      <c r="Q159" s="1">
        <f t="shared" si="16"/>
        <v>2030.0827261936226</v>
      </c>
      <c r="R159" s="1">
        <f t="shared" si="17"/>
        <v>21.298147396848318</v>
      </c>
    </row>
    <row r="160" spans="12:18" x14ac:dyDescent="0.2">
      <c r="L160" s="1">
        <f t="shared" si="18"/>
        <v>28.658858268655386</v>
      </c>
      <c r="M160" s="1">
        <f t="shared" si="13"/>
        <v>2865.8858268655385</v>
      </c>
      <c r="N160" s="1">
        <f t="shared" si="14"/>
        <v>2.7188787000813925E-5</v>
      </c>
      <c r="O160" s="1"/>
      <c r="P160" s="1">
        <f t="shared" si="15"/>
        <v>17855.534980028995</v>
      </c>
      <c r="Q160" s="1">
        <f t="shared" si="16"/>
        <v>2233.0970703165372</v>
      </c>
      <c r="R160" s="1">
        <f t="shared" si="17"/>
        <v>21.298147396848318</v>
      </c>
    </row>
    <row r="161" spans="12:18" x14ac:dyDescent="0.2">
      <c r="L161" s="1">
        <f t="shared" si="18"/>
        <v>31.524744095520926</v>
      </c>
      <c r="M161" s="1">
        <f t="shared" si="13"/>
        <v>3152.4744095520928</v>
      </c>
      <c r="N161" s="1">
        <f t="shared" si="14"/>
        <v>2.4717140185199912E-5</v>
      </c>
      <c r="O161" s="1"/>
      <c r="P161" s="1">
        <f t="shared" si="15"/>
        <v>19641.968619903299</v>
      </c>
      <c r="Q161" s="1">
        <f t="shared" si="16"/>
        <v>2456.412848883258</v>
      </c>
      <c r="R161" s="1">
        <f t="shared" si="17"/>
        <v>21.298147396848318</v>
      </c>
    </row>
    <row r="162" spans="12:18" x14ac:dyDescent="0.2">
      <c r="L162" s="1">
        <f t="shared" si="18"/>
        <v>34.677218505073022</v>
      </c>
      <c r="M162" s="1">
        <f t="shared" si="13"/>
        <v>3467.721850507302</v>
      </c>
      <c r="N162" s="1">
        <f t="shared" si="14"/>
        <v>2.2470177931867001E-5</v>
      </c>
      <c r="O162" s="1"/>
      <c r="P162" s="1">
        <f t="shared" si="15"/>
        <v>21607.054882423614</v>
      </c>
      <c r="Q162" s="1">
        <f t="shared" si="16"/>
        <v>2702.0602053353009</v>
      </c>
      <c r="R162" s="1">
        <f t="shared" si="17"/>
        <v>21.298147396848318</v>
      </c>
    </row>
    <row r="163" spans="12:18" x14ac:dyDescent="0.2">
      <c r="L163" s="1">
        <f t="shared" si="18"/>
        <v>38.144940355580324</v>
      </c>
      <c r="M163" s="1">
        <f t="shared" si="13"/>
        <v>3814.4940355580325</v>
      </c>
      <c r="N163" s="1">
        <f t="shared" si="14"/>
        <v>2.0427476211608656E-5</v>
      </c>
      <c r="O163" s="1"/>
      <c r="P163" s="1">
        <f t="shared" si="15"/>
        <v>23768.659029917031</v>
      </c>
      <c r="Q163" s="1">
        <f t="shared" si="16"/>
        <v>2972.2722974585936</v>
      </c>
      <c r="R163" s="1">
        <f t="shared" si="17"/>
        <v>21.298147396848318</v>
      </c>
    </row>
    <row r="164" spans="12:18" x14ac:dyDescent="0.2">
      <c r="L164" s="1">
        <f t="shared" si="18"/>
        <v>41.959434391138359</v>
      </c>
      <c r="M164" s="1">
        <f t="shared" si="13"/>
        <v>4195.9434391138357</v>
      </c>
      <c r="N164" s="1">
        <f t="shared" si="14"/>
        <v>1.8570467405806154E-5</v>
      </c>
      <c r="O164" s="1"/>
      <c r="P164" s="1">
        <f t="shared" si="15"/>
        <v>26146.432850937716</v>
      </c>
      <c r="Q164" s="1">
        <f t="shared" si="16"/>
        <v>3269.5055988178929</v>
      </c>
      <c r="R164" s="1">
        <f t="shared" si="17"/>
        <v>21.298147396848318</v>
      </c>
    </row>
    <row r="165" spans="12:18" x14ac:dyDescent="0.2">
      <c r="L165" s="1">
        <f t="shared" si="18"/>
        <v>46.155377830252199</v>
      </c>
      <c r="M165" s="1">
        <f t="shared" si="13"/>
        <v>4615.5377830252201</v>
      </c>
      <c r="N165" s="1">
        <f t="shared" si="14"/>
        <v>1.6882271597248721E-5</v>
      </c>
      <c r="O165" s="1"/>
      <c r="P165" s="1">
        <f t="shared" si="15"/>
        <v>28761.993312890023</v>
      </c>
      <c r="Q165" s="1">
        <f t="shared" si="16"/>
        <v>3596.4622303346487</v>
      </c>
      <c r="R165" s="1">
        <f t="shared" si="17"/>
        <v>21.298147396848318</v>
      </c>
    </row>
    <row r="166" spans="12:18" x14ac:dyDescent="0.2">
      <c r="L166" s="1">
        <f t="shared" si="18"/>
        <v>50.770915613277424</v>
      </c>
      <c r="M166" s="1">
        <f t="shared" si="13"/>
        <v>5077.0915613277421</v>
      </c>
      <c r="N166" s="1">
        <f t="shared" si="14"/>
        <v>1.5347543188534514E-5</v>
      </c>
      <c r="O166" s="1"/>
      <c r="P166" s="1">
        <f t="shared" si="15"/>
        <v>31639.119079914097</v>
      </c>
      <c r="Q166" s="1">
        <f t="shared" si="16"/>
        <v>3956.1145250226482</v>
      </c>
      <c r="R166" s="1">
        <f t="shared" si="17"/>
        <v>21.298147396848318</v>
      </c>
    </row>
    <row r="167" spans="12:18" x14ac:dyDescent="0.2">
      <c r="L167" s="1">
        <f t="shared" si="18"/>
        <v>55.848007174605172</v>
      </c>
      <c r="M167" s="1">
        <f t="shared" si="13"/>
        <v>5584.8007174605173</v>
      </c>
      <c r="N167" s="1">
        <f t="shared" si="14"/>
        <v>1.3952331456304978E-5</v>
      </c>
      <c r="O167" s="1"/>
      <c r="P167" s="1">
        <f t="shared" si="15"/>
        <v>34803.966682559811</v>
      </c>
      <c r="Q167" s="1">
        <f t="shared" si="16"/>
        <v>4351.7320491972387</v>
      </c>
      <c r="R167" s="1">
        <f t="shared" si="17"/>
        <v>21.298147396848318</v>
      </c>
    </row>
    <row r="168" spans="12:18" x14ac:dyDescent="0.2">
      <c r="L168" s="1">
        <f t="shared" si="18"/>
        <v>61.432807892065696</v>
      </c>
      <c r="M168" s="1">
        <f t="shared" si="13"/>
        <v>6143.2807892065694</v>
      </c>
      <c r="N168" s="1">
        <f t="shared" si="14"/>
        <v>1.2683953775797909E-5</v>
      </c>
      <c r="O168" s="1"/>
      <c r="P168" s="1">
        <f t="shared" si="15"/>
        <v>38285.308304428145</v>
      </c>
      <c r="Q168" s="1">
        <f t="shared" si="16"/>
        <v>4786.9113258054595</v>
      </c>
      <c r="R168" s="1">
        <f t="shared" si="17"/>
        <v>21.298147396848318</v>
      </c>
    </row>
    <row r="169" spans="12:18" x14ac:dyDescent="0.2">
      <c r="L169" s="1">
        <f t="shared" si="18"/>
        <v>67.576088681272267</v>
      </c>
      <c r="M169" s="1">
        <f t="shared" si="13"/>
        <v>6757.6088681272267</v>
      </c>
      <c r="N169" s="1">
        <f t="shared" si="14"/>
        <v>1.1530880365012059E-5</v>
      </c>
      <c r="O169" s="1"/>
      <c r="P169" s="1">
        <f t="shared" si="15"/>
        <v>42114.793347476618</v>
      </c>
      <c r="Q169" s="1">
        <f t="shared" si="16"/>
        <v>5265.6085300892064</v>
      </c>
      <c r="R169" s="1">
        <f t="shared" si="17"/>
        <v>21.298147396848318</v>
      </c>
    </row>
    <row r="170" spans="12:18" x14ac:dyDescent="0.2">
      <c r="L170" s="1">
        <f t="shared" si="18"/>
        <v>74.333697549399503</v>
      </c>
      <c r="M170" s="1">
        <f t="shared" si="13"/>
        <v>7433.3697549399503</v>
      </c>
      <c r="N170" s="1">
        <f t="shared" si="14"/>
        <v>1.0482629502187934E-5</v>
      </c>
      <c r="O170" s="1"/>
      <c r="P170" s="1">
        <f t="shared" si="15"/>
        <v>46327.236153855345</v>
      </c>
      <c r="Q170" s="1">
        <f t="shared" si="16"/>
        <v>5792.1754548146937</v>
      </c>
      <c r="R170" s="1">
        <f t="shared" si="17"/>
        <v>21.298147396848318</v>
      </c>
    </row>
    <row r="171" spans="12:18" x14ac:dyDescent="0.2">
      <c r="L171" s="1">
        <f t="shared" si="18"/>
        <v>81.767067304339463</v>
      </c>
      <c r="M171" s="1">
        <f t="shared" si="13"/>
        <v>8176.7067304339462</v>
      </c>
      <c r="N171" s="1">
        <f t="shared" si="14"/>
        <v>9.5296722652639068E-6</v>
      </c>
      <c r="O171" s="1"/>
      <c r="P171" s="1">
        <f t="shared" si="15"/>
        <v>50960.932499926537</v>
      </c>
      <c r="Q171" s="1">
        <f t="shared" si="16"/>
        <v>6371.3990720248803</v>
      </c>
      <c r="R171" s="1">
        <f t="shared" si="17"/>
        <v>21.298147396848318</v>
      </c>
    </row>
    <row r="172" spans="12:18" x14ac:dyDescent="0.2">
      <c r="L172" s="1">
        <f t="shared" si="18"/>
        <v>89.943774034773412</v>
      </c>
      <c r="M172" s="1">
        <f t="shared" si="13"/>
        <v>8994.3774034773414</v>
      </c>
      <c r="N172" s="1">
        <f t="shared" si="14"/>
        <v>8.6633459283169516E-6</v>
      </c>
      <c r="O172" s="1"/>
      <c r="P172" s="1">
        <f t="shared" si="15"/>
        <v>56058.007739685912</v>
      </c>
      <c r="Q172" s="1">
        <f t="shared" si="16"/>
        <v>7008.54505096713</v>
      </c>
      <c r="R172" s="1">
        <f t="shared" si="17"/>
        <v>21.298147396848318</v>
      </c>
    </row>
    <row r="173" spans="12:18" x14ac:dyDescent="0.2">
      <c r="L173" s="1">
        <f t="shared" si="18"/>
        <v>98.938151438250756</v>
      </c>
      <c r="M173" s="1">
        <f t="shared" si="13"/>
        <v>9893.8151438250752</v>
      </c>
      <c r="N173" s="1">
        <f t="shared" si="14"/>
        <v>7.8757752285213441E-6</v>
      </c>
      <c r="O173" s="1"/>
      <c r="P173" s="1">
        <f t="shared" si="15"/>
        <v>61664.799762526382</v>
      </c>
      <c r="Q173" s="1">
        <f t="shared" si="16"/>
        <v>7709.4056278136504</v>
      </c>
      <c r="R173" s="1">
        <f t="shared" si="17"/>
        <v>21.298147396848318</v>
      </c>
    </row>
    <row r="174" spans="12:18" x14ac:dyDescent="0.2">
      <c r="L174" s="1">
        <f t="shared" si="18"/>
        <v>108.83196658207584</v>
      </c>
      <c r="M174" s="1">
        <f t="shared" si="13"/>
        <v>10883.196658207584</v>
      </c>
      <c r="N174" s="1">
        <f t="shared" si="14"/>
        <v>7.1598007885631917E-6</v>
      </c>
      <c r="O174" s="1"/>
      <c r="P174" s="1">
        <f t="shared" si="15"/>
        <v>67832.280246777998</v>
      </c>
      <c r="Q174" s="1">
        <f t="shared" si="16"/>
        <v>8480.3522623539484</v>
      </c>
      <c r="R174" s="1">
        <f t="shared" si="17"/>
        <v>21.298147396848318</v>
      </c>
    </row>
    <row r="175" spans="12:18" x14ac:dyDescent="0.2">
      <c r="L175" s="1">
        <f t="shared" si="18"/>
        <v>119.71516324028343</v>
      </c>
      <c r="M175" s="1">
        <f t="shared" si="13"/>
        <v>11971.516324028344</v>
      </c>
      <c r="N175" s="1">
        <f t="shared" si="14"/>
        <v>6.5089140443781665E-6</v>
      </c>
      <c r="O175" s="1"/>
      <c r="P175" s="1">
        <f t="shared" si="15"/>
        <v>74616.518038601818</v>
      </c>
      <c r="Q175" s="1">
        <f t="shared" si="16"/>
        <v>9328.3935603565769</v>
      </c>
      <c r="R175" s="1">
        <f t="shared" si="17"/>
        <v>21.298147396848318</v>
      </c>
    </row>
    <row r="176" spans="12:18" x14ac:dyDescent="0.2">
      <c r="L176" s="1">
        <f t="shared" si="18"/>
        <v>131.68667956431179</v>
      </c>
      <c r="M176" s="1">
        <f t="shared" si="13"/>
        <v>13168.667956431178</v>
      </c>
      <c r="N176" s="1">
        <f t="shared" si="14"/>
        <v>5.917198087119581E-6</v>
      </c>
      <c r="O176" s="1"/>
      <c r="P176" s="1">
        <f t="shared" si="15"/>
        <v>82079.188868773097</v>
      </c>
      <c r="Q176" s="1">
        <f t="shared" si="16"/>
        <v>10261.238988167015</v>
      </c>
      <c r="R176" s="1">
        <f t="shared" si="17"/>
        <v>21.298147396848318</v>
      </c>
    </row>
    <row r="177" spans="12:18" x14ac:dyDescent="0.2">
      <c r="L177" s="1">
        <f t="shared" si="18"/>
        <v>144.85534752074298</v>
      </c>
      <c r="M177" s="1">
        <f t="shared" si="13"/>
        <v>14485.534752074298</v>
      </c>
      <c r="N177" s="1">
        <f t="shared" si="14"/>
        <v>5.3792738819477205E-6</v>
      </c>
      <c r="O177" s="1"/>
      <c r="P177" s="1">
        <f t="shared" si="15"/>
        <v>90288.136041143109</v>
      </c>
      <c r="Q177" s="1">
        <f t="shared" si="16"/>
        <v>11287.368958765355</v>
      </c>
      <c r="R177" s="1">
        <f t="shared" si="17"/>
        <v>21.298147396848318</v>
      </c>
    </row>
    <row r="178" spans="12:18" x14ac:dyDescent="0.2">
      <c r="L178" s="1">
        <f t="shared" si="18"/>
        <v>159.34088227281728</v>
      </c>
      <c r="M178" s="1">
        <f t="shared" si="13"/>
        <v>15934.088227281729</v>
      </c>
      <c r="N178" s="1">
        <f t="shared" si="14"/>
        <v>4.8902513750435188E-6</v>
      </c>
      <c r="O178" s="1"/>
      <c r="P178" s="1">
        <f t="shared" si="15"/>
        <v>99317.987189946594</v>
      </c>
      <c r="Q178" s="1">
        <f t="shared" si="16"/>
        <v>12416.111926429765</v>
      </c>
      <c r="R178" s="1">
        <f t="shared" si="17"/>
        <v>21.298147396848318</v>
      </c>
    </row>
    <row r="179" spans="12:18" x14ac:dyDescent="0.2">
      <c r="L179" s="1">
        <f t="shared" si="18"/>
        <v>175.27497050009902</v>
      </c>
      <c r="M179" s="1">
        <f t="shared" si="13"/>
        <v>17527.497050009901</v>
      </c>
      <c r="N179" s="1">
        <f t="shared" si="14"/>
        <v>4.4456850446320526E-6</v>
      </c>
      <c r="O179" s="1"/>
      <c r="P179" s="1">
        <f t="shared" si="15"/>
        <v>109250.83271284067</v>
      </c>
      <c r="Q179" s="1">
        <f t="shared" si="16"/>
        <v>13657.729190866281</v>
      </c>
      <c r="R179" s="1">
        <f t="shared" si="17"/>
        <v>21.298147396848318</v>
      </c>
    </row>
    <row r="180" spans="12:18" x14ac:dyDescent="0.2">
      <c r="L180" s="1">
        <f t="shared" si="18"/>
        <v>192.80246755010893</v>
      </c>
      <c r="M180" s="1">
        <f t="shared" si="13"/>
        <v>19280.246755010892</v>
      </c>
      <c r="N180" s="1">
        <f t="shared" si="14"/>
        <v>4.0415334921550487E-6</v>
      </c>
      <c r="O180" s="1"/>
      <c r="P180" s="1">
        <f t="shared" si="15"/>
        <v>120176.97204724659</v>
      </c>
      <c r="Q180" s="1">
        <f t="shared" si="16"/>
        <v>15023.508181751607</v>
      </c>
      <c r="R180" s="1">
        <f t="shared" si="17"/>
        <v>21.298147396848318</v>
      </c>
    </row>
    <row r="181" spans="12:18" x14ac:dyDescent="0.2">
      <c r="L181" s="1">
        <f t="shared" si="18"/>
        <v>212.08271430511985</v>
      </c>
      <c r="M181" s="1">
        <f t="shared" si="13"/>
        <v>21208.271430511984</v>
      </c>
      <c r="N181" s="1">
        <f t="shared" si="14"/>
        <v>3.6741227064218589E-6</v>
      </c>
      <c r="O181" s="1"/>
      <c r="P181" s="1">
        <f t="shared" si="15"/>
        <v>132195.7345743269</v>
      </c>
      <c r="Q181" s="1">
        <f t="shared" si="16"/>
        <v>16525.86507173015</v>
      </c>
      <c r="R181" s="1">
        <f t="shared" si="17"/>
        <v>21.298147396848318</v>
      </c>
    </row>
    <row r="182" spans="12:18" x14ac:dyDescent="0.2">
      <c r="L182" s="1">
        <f t="shared" si="18"/>
        <v>233.29098573563186</v>
      </c>
      <c r="M182" s="1">
        <f t="shared" si="13"/>
        <v>23329.098573563188</v>
      </c>
      <c r="N182" s="1">
        <f t="shared" si="14"/>
        <v>3.3401126669274888E-6</v>
      </c>
      <c r="O182" s="1"/>
      <c r="P182" s="1">
        <f t="shared" si="15"/>
        <v>145416.38261335925</v>
      </c>
      <c r="Q182" s="1">
        <f t="shared" si="16"/>
        <v>18178.457650710799</v>
      </c>
      <c r="R182" s="1">
        <f t="shared" si="17"/>
        <v>21.298147396848318</v>
      </c>
    </row>
    <row r="183" spans="12:18" x14ac:dyDescent="0.2">
      <c r="L183" s="1">
        <f t="shared" si="18"/>
        <v>256.62008430919508</v>
      </c>
      <c r="M183" s="1">
        <f t="shared" si="13"/>
        <v>25662.008430919508</v>
      </c>
      <c r="N183" s="1">
        <f t="shared" si="14"/>
        <v>3.0364669828560652E-6</v>
      </c>
      <c r="O183" s="1"/>
      <c r="P183" s="1">
        <f t="shared" si="15"/>
        <v>159959.10471554805</v>
      </c>
      <c r="Q183" s="1">
        <f t="shared" si="16"/>
        <v>19996.309487593397</v>
      </c>
      <c r="R183" s="1">
        <f t="shared" si="17"/>
        <v>21.298147396848318</v>
      </c>
    </row>
    <row r="184" spans="12:18" x14ac:dyDescent="0.2">
      <c r="L184" s="1">
        <f t="shared" si="18"/>
        <v>282.28209274011459</v>
      </c>
      <c r="M184" s="1">
        <f t="shared" si="13"/>
        <v>28228.20927401146</v>
      </c>
      <c r="N184" s="1">
        <f t="shared" si="14"/>
        <v>2.7604252918637193E-6</v>
      </c>
      <c r="O184" s="1"/>
      <c r="P184" s="1">
        <f t="shared" si="15"/>
        <v>175956.10828721742</v>
      </c>
      <c r="Q184" s="1">
        <f t="shared" si="16"/>
        <v>21995.946508167766</v>
      </c>
      <c r="R184" s="1">
        <f t="shared" si="17"/>
        <v>21.298147396848318</v>
      </c>
    </row>
    <row r="185" spans="12:18" x14ac:dyDescent="0.2">
      <c r="L185" s="1">
        <f t="shared" si="18"/>
        <v>310.51030201412607</v>
      </c>
      <c r="M185" s="1">
        <f t="shared" si="13"/>
        <v>31051.030201412606</v>
      </c>
      <c r="N185" s="1">
        <f t="shared" si="14"/>
        <v>2.5094781678058358E-6</v>
      </c>
      <c r="O185" s="1"/>
      <c r="P185" s="1">
        <f t="shared" si="15"/>
        <v>193552.8214753232</v>
      </c>
      <c r="Q185" s="1">
        <f t="shared" si="16"/>
        <v>24195.547230802771</v>
      </c>
      <c r="R185" s="1">
        <f t="shared" si="17"/>
        <v>21.298147396848318</v>
      </c>
    </row>
    <row r="186" spans="12:18" x14ac:dyDescent="0.2">
      <c r="L186" s="1">
        <f t="shared" si="18"/>
        <v>341.5613322155387</v>
      </c>
      <c r="M186" s="1">
        <f t="shared" si="13"/>
        <v>34156.133221553871</v>
      </c>
      <c r="N186" s="1">
        <f t="shared" si="14"/>
        <v>2.281344309367463E-6</v>
      </c>
      <c r="O186" s="1"/>
      <c r="P186" s="1">
        <f t="shared" si="15"/>
        <v>212909.21524151586</v>
      </c>
      <c r="Q186" s="1">
        <f t="shared" si="16"/>
        <v>26615.108025704187</v>
      </c>
      <c r="R186" s="1">
        <f t="shared" si="17"/>
        <v>21.298147396848318</v>
      </c>
    </row>
    <row r="187" spans="12:18" x14ac:dyDescent="0.2">
      <c r="L187" s="1">
        <f t="shared" si="18"/>
        <v>375.71746543709259</v>
      </c>
      <c r="M187" s="1">
        <f t="shared" si="13"/>
        <v>37571.746543709261</v>
      </c>
      <c r="N187" s="1">
        <f t="shared" si="14"/>
        <v>2.0739498022789277E-6</v>
      </c>
      <c r="O187" s="1"/>
      <c r="P187" s="1">
        <f t="shared" si="15"/>
        <v>234201.25764361059</v>
      </c>
      <c r="Q187" s="1">
        <f t="shared" si="16"/>
        <v>29276.624900098388</v>
      </c>
      <c r="R187" s="1">
        <f t="shared" si="17"/>
        <v>21.298147396848318</v>
      </c>
    </row>
    <row r="188" spans="12:18" x14ac:dyDescent="0.2">
      <c r="L188" s="1">
        <f t="shared" si="18"/>
        <v>413.28921198080189</v>
      </c>
      <c r="M188" s="1">
        <f t="shared" si="13"/>
        <v>41328.921198080192</v>
      </c>
      <c r="N188" s="1">
        <f t="shared" si="14"/>
        <v>1.885409266639405E-6</v>
      </c>
      <c r="O188" s="1"/>
      <c r="P188" s="1">
        <f t="shared" si="15"/>
        <v>257622.51354520323</v>
      </c>
      <c r="Q188" s="1">
        <f t="shared" si="16"/>
        <v>32204.293461934427</v>
      </c>
      <c r="R188" s="1">
        <f t="shared" si="17"/>
        <v>21.298147396848318</v>
      </c>
    </row>
    <row r="189" spans="12:18" x14ac:dyDescent="0.2">
      <c r="L189" s="1">
        <f t="shared" si="18"/>
        <v>454.61813317888215</v>
      </c>
      <c r="M189" s="1">
        <f t="shared" si="13"/>
        <v>45461.813317888213</v>
      </c>
      <c r="N189" s="1">
        <f t="shared" si="14"/>
        <v>1.7140087180001786E-6</v>
      </c>
      <c r="O189" s="1"/>
      <c r="P189" s="1">
        <f t="shared" si="15"/>
        <v>283385.90429624886</v>
      </c>
      <c r="Q189" s="1">
        <f t="shared" si="16"/>
        <v>35424.728879956245</v>
      </c>
      <c r="R189" s="1">
        <f t="shared" si="17"/>
        <v>21.298147396848318</v>
      </c>
    </row>
    <row r="190" spans="12:18" x14ac:dyDescent="0.2">
      <c r="L190" s="1">
        <f t="shared" si="18"/>
        <v>500.07994649677039</v>
      </c>
      <c r="M190" s="1">
        <f t="shared" si="13"/>
        <v>50007.994649677043</v>
      </c>
      <c r="N190" s="1">
        <f t="shared" si="14"/>
        <v>1.5581899864320917E-6</v>
      </c>
      <c r="O190" s="1"/>
      <c r="P190" s="1">
        <f t="shared" si="15"/>
        <v>311725.64338169759</v>
      </c>
      <c r="Q190" s="1">
        <f t="shared" si="16"/>
        <v>38967.207839782233</v>
      </c>
      <c r="R190" s="1">
        <f t="shared" si="17"/>
        <v>21.298147396848318</v>
      </c>
    </row>
    <row r="191" spans="12:18" x14ac:dyDescent="0.2">
      <c r="L191" s="1">
        <f t="shared" si="18"/>
        <v>550.08794114644752</v>
      </c>
      <c r="M191" s="1">
        <f t="shared" si="13"/>
        <v>55008.794114644756</v>
      </c>
      <c r="N191" s="1">
        <f t="shared" si="14"/>
        <v>1.4165365519594533E-6</v>
      </c>
      <c r="O191" s="1"/>
      <c r="P191" s="1">
        <f t="shared" si="15"/>
        <v>342899.365634994</v>
      </c>
      <c r="Q191" s="1">
        <f t="shared" si="16"/>
        <v>42863.93469559263</v>
      </c>
      <c r="R191" s="1">
        <f t="shared" si="17"/>
        <v>21.298147396848318</v>
      </c>
    </row>
    <row r="192" spans="12:18" x14ac:dyDescent="0.2">
      <c r="L192" s="1">
        <f t="shared" si="18"/>
        <v>605.09673526109236</v>
      </c>
      <c r="M192" s="1">
        <f t="shared" si="13"/>
        <v>60509.67352610924</v>
      </c>
      <c r="N192" s="1">
        <f t="shared" si="14"/>
        <v>1.2877606676140531E-6</v>
      </c>
      <c r="O192" s="1"/>
      <c r="P192" s="1">
        <f t="shared" si="15"/>
        <v>377190.46937292704</v>
      </c>
      <c r="Q192" s="1">
        <f t="shared" si="16"/>
        <v>47150.334236985706</v>
      </c>
      <c r="R192" s="1">
        <f t="shared" si="17"/>
        <v>21.298147396848318</v>
      </c>
    </row>
    <row r="193" spans="12:18" x14ac:dyDescent="0.2">
      <c r="L193" s="1">
        <f t="shared" si="18"/>
        <v>665.60640878720164</v>
      </c>
      <c r="M193" s="1">
        <f t="shared" si="13"/>
        <v>66560.640878720165</v>
      </c>
      <c r="N193" s="1">
        <f t="shared" si="14"/>
        <v>1.1706916530646542E-6</v>
      </c>
      <c r="O193" s="1"/>
      <c r="P193" s="1">
        <f t="shared" si="15"/>
        <v>414910.6927439635</v>
      </c>
      <c r="Q193" s="1">
        <f t="shared" si="16"/>
        <v>51865.373732519576</v>
      </c>
      <c r="R193" s="1">
        <f t="shared" si="17"/>
        <v>21.298147396848318</v>
      </c>
    </row>
    <row r="194" spans="12:18" x14ac:dyDescent="0.2">
      <c r="L194" s="1">
        <f t="shared" si="18"/>
        <v>732.16704966592192</v>
      </c>
      <c r="M194" s="1">
        <f t="shared" si="13"/>
        <v>73216.704966592195</v>
      </c>
      <c r="N194" s="1">
        <f t="shared" si="14"/>
        <v>1.0642652524157262E-6</v>
      </c>
      <c r="O194" s="1"/>
      <c r="P194" s="1">
        <f t="shared" si="15"/>
        <v>456402.94771141739</v>
      </c>
      <c r="Q194" s="1">
        <f t="shared" si="16"/>
        <v>57051.9171776082</v>
      </c>
      <c r="R194" s="1">
        <f t="shared" si="17"/>
        <v>21.298147396848318</v>
      </c>
    </row>
    <row r="195" spans="12:18" x14ac:dyDescent="0.2">
      <c r="L195" s="1">
        <f t="shared" si="18"/>
        <v>805.38375463251418</v>
      </c>
      <c r="M195" s="1">
        <f t="shared" si="13"/>
        <v>80538.375463251417</v>
      </c>
      <c r="N195" s="1">
        <f t="shared" si="14"/>
        <v>9.6751395944079528E-7</v>
      </c>
      <c r="O195" s="1"/>
      <c r="P195" s="1">
        <f t="shared" si="15"/>
        <v>502044.43743493326</v>
      </c>
      <c r="Q195" s="1">
        <f t="shared" si="16"/>
        <v>62757.114967206915</v>
      </c>
      <c r="R195" s="1">
        <f t="shared" si="17"/>
        <v>21.298147396848318</v>
      </c>
    </row>
    <row r="196" spans="12:18" x14ac:dyDescent="0.2">
      <c r="L196" s="1">
        <f t="shared" si="18"/>
        <v>885.92213009576562</v>
      </c>
      <c r="M196" s="1">
        <f t="shared" ref="M196:M204" si="19">L196*100</f>
        <v>88592.213009576561</v>
      </c>
      <c r="N196" s="1">
        <f t="shared" si="14"/>
        <v>8.7955822230843739E-7</v>
      </c>
      <c r="O196" s="1"/>
      <c r="P196" s="1">
        <f t="shared" si="15"/>
        <v>552250.08539011981</v>
      </c>
      <c r="Q196" s="1">
        <f t="shared" si="16"/>
        <v>69032.832535766618</v>
      </c>
      <c r="R196" s="1">
        <f t="shared" si="17"/>
        <v>21.298147396848318</v>
      </c>
    </row>
    <row r="197" spans="12:18" x14ac:dyDescent="0.2">
      <c r="L197" s="1">
        <f t="shared" si="18"/>
        <v>974.51434310534228</v>
      </c>
      <c r="M197" s="1">
        <f t="shared" si="19"/>
        <v>97451.434310534227</v>
      </c>
      <c r="N197" s="1">
        <f t="shared" ref="N197:N204" si="20">(1/(1+0.385*L197/$J$3))</f>
        <v>7.9959844785252375E-7</v>
      </c>
      <c r="O197" s="1"/>
      <c r="P197" s="1">
        <f t="shared" ref="P197:P204" si="21">4*$J$3*$J$2/0.385*(2*L197-2*$J$3/0.385*LN(1+2*0.385*L197/2/$J$3))-4*$J$2*L197*L197/(1+0.385*L197/$J$3)</f>
        <v>607476.30740014685</v>
      </c>
      <c r="Q197" s="1">
        <f t="shared" ref="Q197:Q204" si="22">0.5*$J$2*L197*L197/(1+0.385*L197/$J$3)</f>
        <v>75936.121861183332</v>
      </c>
      <c r="R197" s="1">
        <f t="shared" ref="R197:R204" si="23">MIN(100*P197/4/PI()/Q197,$J$8)</f>
        <v>21.298147396848318</v>
      </c>
    </row>
    <row r="198" spans="12:18" x14ac:dyDescent="0.2">
      <c r="L198" s="1">
        <f t="shared" ref="L198:L204" si="24">L197*1.1</f>
        <v>1071.9657774158766</v>
      </c>
      <c r="M198" s="1">
        <f t="shared" si="19"/>
        <v>107196.57774158765</v>
      </c>
      <c r="N198" s="1">
        <f t="shared" si="20"/>
        <v>7.2690773270541208E-7</v>
      </c>
      <c r="O198" s="1"/>
      <c r="P198" s="1">
        <f t="shared" si="21"/>
        <v>668225.16087050072</v>
      </c>
      <c r="Q198" s="1">
        <f t="shared" si="22"/>
        <v>83529.740119142618</v>
      </c>
      <c r="R198" s="1">
        <f t="shared" si="23"/>
        <v>21.298147396848318</v>
      </c>
    </row>
    <row r="199" spans="12:18" x14ac:dyDescent="0.2">
      <c r="L199" s="1">
        <f t="shared" si="24"/>
        <v>1179.1623551574644</v>
      </c>
      <c r="M199" s="1">
        <f t="shared" si="19"/>
        <v>117916.23551574643</v>
      </c>
      <c r="N199" s="1">
        <f t="shared" si="20"/>
        <v>6.608252552193734E-7</v>
      </c>
      <c r="O199" s="1"/>
      <c r="P199" s="1">
        <f t="shared" si="21"/>
        <v>735048.90894721588</v>
      </c>
      <c r="Q199" s="1">
        <f t="shared" si="22"/>
        <v>91882.720202898694</v>
      </c>
      <c r="R199" s="1">
        <f t="shared" si="23"/>
        <v>21.298147396848318</v>
      </c>
    </row>
    <row r="200" spans="12:18" x14ac:dyDescent="0.2">
      <c r="L200" s="1">
        <f t="shared" si="24"/>
        <v>1297.078590673211</v>
      </c>
      <c r="M200" s="1">
        <f t="shared" si="19"/>
        <v>129707.8590673211</v>
      </c>
      <c r="N200" s="1">
        <f t="shared" si="20"/>
        <v>6.0075026810769838E-7</v>
      </c>
      <c r="O200" s="1"/>
      <c r="P200" s="1">
        <f t="shared" si="21"/>
        <v>808555.04109093023</v>
      </c>
      <c r="Q200" s="1">
        <f t="shared" si="22"/>
        <v>101070.99829503115</v>
      </c>
      <c r="R200" s="1">
        <f t="shared" si="23"/>
        <v>21.298147396848318</v>
      </c>
    </row>
    <row r="201" spans="12:18" x14ac:dyDescent="0.2">
      <c r="L201" s="1">
        <f t="shared" si="24"/>
        <v>1426.7864497405321</v>
      </c>
      <c r="M201" s="1">
        <f t="shared" si="19"/>
        <v>142678.64497405323</v>
      </c>
      <c r="N201" s="1">
        <f t="shared" si="20"/>
        <v>5.4613663719715589E-7</v>
      </c>
      <c r="O201" s="1"/>
      <c r="P201" s="1">
        <f t="shared" si="21"/>
        <v>889411.79570834571</v>
      </c>
      <c r="Q201" s="1">
        <f t="shared" si="22"/>
        <v>111178.10419637751</v>
      </c>
      <c r="R201" s="1">
        <f t="shared" si="23"/>
        <v>21.298147396848318</v>
      </c>
    </row>
    <row r="202" spans="12:18" x14ac:dyDescent="0.2">
      <c r="L202" s="1">
        <f t="shared" si="24"/>
        <v>1569.4650947145856</v>
      </c>
      <c r="M202" s="1">
        <f t="shared" si="19"/>
        <v>156946.50947145856</v>
      </c>
      <c r="N202" s="1">
        <f t="shared" si="20"/>
        <v>4.9648787664743428E-7</v>
      </c>
      <c r="O202" s="1"/>
      <c r="P202" s="1">
        <f t="shared" si="21"/>
        <v>978354.2350468334</v>
      </c>
      <c r="Q202" s="1">
        <f t="shared" si="22"/>
        <v>122295.92068785919</v>
      </c>
      <c r="R202" s="1">
        <f t="shared" si="23"/>
        <v>21.298147396848318</v>
      </c>
    </row>
    <row r="203" spans="12:18" x14ac:dyDescent="0.2">
      <c r="L203" s="1">
        <f t="shared" si="24"/>
        <v>1726.4116041860443</v>
      </c>
      <c r="M203" s="1">
        <f t="shared" si="19"/>
        <v>172641.16041860444</v>
      </c>
      <c r="N203" s="1">
        <f t="shared" si="20"/>
        <v>4.5135263550595036E-7</v>
      </c>
      <c r="O203" s="1"/>
      <c r="P203" s="1">
        <f t="shared" si="21"/>
        <v>1076190.9275785026</v>
      </c>
      <c r="Q203" s="1">
        <f t="shared" si="22"/>
        <v>134525.51882848961</v>
      </c>
      <c r="R203" s="1">
        <f t="shared" si="23"/>
        <v>21.298147396848318</v>
      </c>
    </row>
    <row r="204" spans="12:18" x14ac:dyDescent="0.2">
      <c r="L204" s="1">
        <f t="shared" si="24"/>
        <v>1899.0527646046489</v>
      </c>
      <c r="M204" s="1">
        <f t="shared" si="19"/>
        <v>189905.2764604649</v>
      </c>
      <c r="N204" s="1">
        <f t="shared" si="20"/>
        <v>4.1032059456898048E-7</v>
      </c>
      <c r="O204" s="1"/>
      <c r="P204" s="1">
        <f t="shared" si="21"/>
        <v>1183811.2986226717</v>
      </c>
      <c r="Q204" s="1">
        <f t="shared" si="22"/>
        <v>147978.07678318358</v>
      </c>
      <c r="R204" s="1">
        <f t="shared" si="23"/>
        <v>21.298147396848318</v>
      </c>
    </row>
    <row r="205" spans="12:18" x14ac:dyDescent="0.2">
      <c r="L205" s="1"/>
      <c r="M205" s="1"/>
    </row>
    <row r="206" spans="12:18" x14ac:dyDescent="0.2">
      <c r="L206" s="1"/>
      <c r="M206" s="1"/>
    </row>
    <row r="207" spans="12:18" x14ac:dyDescent="0.2">
      <c r="L207" s="1"/>
      <c r="M207" s="1"/>
    </row>
    <row r="208" spans="12:18" x14ac:dyDescent="0.2">
      <c r="L208" s="1"/>
      <c r="M208" s="1"/>
    </row>
    <row r="209" spans="12:13" x14ac:dyDescent="0.2">
      <c r="L209" s="1"/>
      <c r="M209" s="1"/>
    </row>
    <row r="210" spans="12:13" x14ac:dyDescent="0.2">
      <c r="L210" s="1"/>
      <c r="M210" s="1"/>
    </row>
    <row r="211" spans="12:13" x14ac:dyDescent="0.2">
      <c r="L211" s="1"/>
      <c r="M211" s="1"/>
    </row>
    <row r="212" spans="12:13" x14ac:dyDescent="0.2">
      <c r="L212" s="1"/>
      <c r="M212" s="1"/>
    </row>
    <row r="213" spans="12:13" x14ac:dyDescent="0.2">
      <c r="L213" s="1"/>
      <c r="M213" s="1"/>
    </row>
    <row r="214" spans="12:13" x14ac:dyDescent="0.2">
      <c r="L214" s="1"/>
      <c r="M214" s="1"/>
    </row>
    <row r="215" spans="12:13" x14ac:dyDescent="0.2">
      <c r="L215" s="1"/>
      <c r="M215" s="1"/>
    </row>
    <row r="216" spans="12:13" x14ac:dyDescent="0.2">
      <c r="L216" s="1"/>
      <c r="M216" s="1"/>
    </row>
    <row r="217" spans="12:13" x14ac:dyDescent="0.2">
      <c r="L217" s="1"/>
      <c r="M217" s="1"/>
    </row>
    <row r="218" spans="12:13" x14ac:dyDescent="0.2">
      <c r="L218" s="1"/>
      <c r="M218" s="1"/>
    </row>
    <row r="219" spans="12:13" x14ac:dyDescent="0.2">
      <c r="L219" s="1"/>
      <c r="M219" s="1"/>
    </row>
    <row r="220" spans="12:13" x14ac:dyDescent="0.2">
      <c r="L220" s="1"/>
      <c r="M220" s="1"/>
    </row>
  </sheetData>
  <mergeCells count="2">
    <mergeCell ref="L1:N1"/>
    <mergeCell ref="P1:R1"/>
  </mergeCells>
  <phoneticPr fontId="1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Flow_SignoffStatus xmlns="0f45a2cf-ed41-49a5-8e0c-9bbd4b2d1930" xsi:nil="true"/>
    <TaxCatchAll xmlns="1df464f9-b535-4512-82b8-b437f5e82076" xsi:nil="true"/>
    <_ip_UnifiedCompliancePolicyProperties xmlns="http://schemas.microsoft.com/sharepoint/v3" xsi:nil="true"/>
    <lcf76f155ced4ddcb4097134ff3c332f xmlns="0f45a2cf-ed41-49a5-8e0c-9bbd4b2d1930">
      <Terms xmlns="http://schemas.microsoft.com/office/infopath/2007/PartnerControls"/>
    </lcf76f155ced4ddcb4097134ff3c332f>
    <Description xmlns="0f45a2cf-ed41-49a5-8e0c-9bbd4b2d193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41240DAE279A48A81D7A264751B796" ma:contentTypeVersion="25" ma:contentTypeDescription="Create a new document." ma:contentTypeScope="" ma:versionID="15c700e5ac34658fac786d18894172bc">
  <xsd:schema xmlns:xsd="http://www.w3.org/2001/XMLSchema" xmlns:xs="http://www.w3.org/2001/XMLSchema" xmlns:p="http://schemas.microsoft.com/office/2006/metadata/properties" xmlns:ns1="http://schemas.microsoft.com/sharepoint/v3" xmlns:ns2="1df464f9-b535-4512-82b8-b437f5e82076" xmlns:ns3="0f45a2cf-ed41-49a5-8e0c-9bbd4b2d1930" targetNamespace="http://schemas.microsoft.com/office/2006/metadata/properties" ma:root="true" ma:fieldsID="8c36bd2fb0c80f12e8c959b7cf653eab" ns1:_="" ns2:_="" ns3:_="">
    <xsd:import namespace="http://schemas.microsoft.com/sharepoint/v3"/>
    <xsd:import namespace="1df464f9-b535-4512-82b8-b437f5e82076"/>
    <xsd:import namespace="0f45a2cf-ed41-49a5-8e0c-9bbd4b2d193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Description" minOccurs="0"/>
                <xsd:element ref="ns3:MediaServiceDateTaken" minOccurs="0"/>
                <xsd:element ref="ns3:MediaLengthInSeconds" minOccurs="0"/>
                <xsd:element ref="ns3:_Flow_SignoffStatus" minOccurs="0"/>
                <xsd:element ref="ns2:TaxCatchAll" minOccurs="0"/>
                <xsd:element ref="ns3:lcf76f155ced4ddcb4097134ff3c332f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f464f9-b535-4512-82b8-b437f5e8207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9803bde-f18b-4df1-80eb-7eaa4eda63e9}" ma:internalName="TaxCatchAll" ma:showField="CatchAllData" ma:web="1df464f9-b535-4512-82b8-b437f5e82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45a2cf-ed41-49a5-8e0c-9bbd4b2d19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scription" ma:index="18" nillable="true" ma:displayName="Description" ma:format="Dropdown" ma:internalName="Description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44d427d0-4f03-4da6-8600-f9949eeaa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DD0D6F-52DC-4701-892F-A3A437281E7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D18174-ECD6-45BE-AA66-F065ADE8DD7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f45a2cf-ed41-49a5-8e0c-9bbd4b2d1930"/>
    <ds:schemaRef ds:uri="1df464f9-b535-4512-82b8-b437f5e82076"/>
  </ds:schemaRefs>
</ds:datastoreItem>
</file>

<file path=customXml/itemProps3.xml><?xml version="1.0" encoding="utf-8"?>
<ds:datastoreItem xmlns:ds="http://schemas.openxmlformats.org/officeDocument/2006/customXml" ds:itemID="{41EADDCF-1DE2-4320-B7BD-E09AE54A5E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Backfill - Dynamic</vt:lpstr>
      <vt:lpstr>Weathered silstone - Dynamic</vt:lpstr>
    </vt:vector>
  </TitlesOfParts>
  <Company>Plaxis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rw</dc:creator>
  <cp:lastModifiedBy>Richard Witasse</cp:lastModifiedBy>
  <dcterms:created xsi:type="dcterms:W3CDTF">2011-02-24T11:24:59Z</dcterms:created>
  <dcterms:modified xsi:type="dcterms:W3CDTF">2025-05-08T09:00:02Z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0x0101008241240DAE279A48A81D7A264751B796</vt:lpwstr>
  </property>
</Properties>
</file>